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AUTOEVALUACION 4TO TRIM\"/>
    </mc:Choice>
  </mc:AlternateContent>
  <bookViews>
    <workbookView xWindow="0" yWindow="0" windowWidth="28800" windowHeight="10935" tabRatio="954" activeTab="2" xr2:uid="{00000000-000D-0000-FFFF-FFFF00000000}"/>
  </bookViews>
  <sheets>
    <sheet name="ANEXO 2" sheetId="6" r:id="rId1"/>
    <sheet name="ANEXO 2.1." sheetId="113" r:id="rId2"/>
    <sheet name="ANEXO2.2 PART(N)" sheetId="116" r:id="rId3"/>
    <sheet name="ANEXO 2.3 PART ECON" sheetId="119" r:id="rId4"/>
    <sheet name="ANEXO 2.4 PART ADEFAS" sheetId="134" r:id="rId5"/>
    <sheet name="ANEXO 2.5 ISR NVO" sheetId="118" r:id="rId6"/>
    <sheet name="ANEXO 2.6 ISR ECO" sheetId="135" r:id="rId7"/>
    <sheet name="ANEXO 2.7 ADEPAR ECO" sheetId="136" r:id="rId8"/>
    <sheet name="ANEXO 2.8 INGGEST" sheetId="117" r:id="rId9"/>
    <sheet name="ANEXO 2.9 INGGEST ECO" sheetId="137" r:id="rId10"/>
    <sheet name="ANEXO 2.10 FORTASEG NVO" sheetId="123" r:id="rId11"/>
    <sheet name="ANEXO 2.11 FORTASEG REF." sheetId="124" r:id="rId12"/>
    <sheet name="ANEXO 2.12 FORTASEG ECO" sheetId="138" r:id="rId13"/>
    <sheet name="ANEXO 2.13 INFRAEST ECO" sheetId="139" r:id="rId14"/>
    <sheet name="ANEXO 2.14 PROAGUA AAL" sheetId="140" r:id="rId15"/>
    <sheet name="ANEXO 2.15  PR AGUAS RESI NVO" sheetId="141" r:id="rId16"/>
    <sheet name="ANEXO 2.16  PROAGUA APAUR" sheetId="142" r:id="rId17"/>
    <sheet name="ANEXO 2.17  PROAGUA APAUR ECO" sheetId="143" r:id="rId18"/>
    <sheet name="ANEXO 2.18 CULTURA ECO" sheetId="144" r:id="rId19"/>
    <sheet name="ANEXO 2.19 DES REG" sheetId="145" r:id="rId20"/>
    <sheet name="ANEXO 2.20 HIDRO NVO" sheetId="146" r:id="rId21"/>
    <sheet name="ANEXO 2.21 HIDRO ECO" sheetId="147" r:id="rId22"/>
    <sheet name="ANEXO 2.22 FORTALECE" sheetId="133" r:id="rId23"/>
    <sheet name="ANEXO 2.23 FORTALECE ECO" sheetId="149" r:id="rId24"/>
    <sheet name="ANEXO 2.24 FIII NVO" sheetId="122" r:id="rId25"/>
    <sheet name="ANEXO 2.25 FIV NVO" sheetId="121" r:id="rId26"/>
    <sheet name="ANEXO 2.26 FIV ECON" sheetId="128" r:id="rId27"/>
    <sheet name="ANEXO 2.27 RETRANSF NVO" sheetId="127" r:id="rId28"/>
    <sheet name="ANEXO 2.28 RETRANSF ECON" sheetId="125" r:id="rId29"/>
    <sheet name="ANEXO 2.29 FFIN ECO" sheetId="150" r:id="rId30"/>
    <sheet name="ANEXO 2.30 FFIN 4" sheetId="151" r:id="rId31"/>
    <sheet name="ANEXO 2.31 FFRONT" sheetId="152" r:id="rId32"/>
    <sheet name="ANEXO 2.32 FISE" sheetId="153" r:id="rId33"/>
    <sheet name="ANEXO 2.33 FISE ECO" sheetId="154" r:id="rId34"/>
    <sheet name="ANEXO 2.5 PART" sheetId="10" r:id="rId35"/>
    <sheet name="ANEXO 2.5A PART ECO" sheetId="155" r:id="rId36"/>
    <sheet name="ANEXO 2.5B ISR " sheetId="71" r:id="rId37"/>
    <sheet name="ANEXO 2.5C ISR ECO" sheetId="156" r:id="rId38"/>
    <sheet name="ANEXO 2.5D ADEL. PART ECO" sheetId="62" r:id="rId39"/>
    <sheet name="ANEXO 2.5E INGESTION" sheetId="11" r:id="rId40"/>
    <sheet name="ANEXO 2.5F INGESTION ECO" sheetId="157" r:id="rId41"/>
    <sheet name="ANEXO 2.5G FORTASEG" sheetId="105" r:id="rId42"/>
    <sheet name="ANEXO 2.5H FORTASEG REF" sheetId="159" r:id="rId43"/>
    <sheet name="ANEXO 2.5I FORTASEG ECO" sheetId="158" r:id="rId44"/>
    <sheet name="ANEXO 2.5J PROG INFRAEST ECO" sheetId="107" r:id="rId45"/>
    <sheet name="ANEXO 2.5K PROAGUA AAL " sheetId="14" r:id="rId46"/>
    <sheet name="ANEXO 2.5L AGUAS RESID" sheetId="130" r:id="rId47"/>
    <sheet name="ANEXO 2.5M PROAGUA APAUR" sheetId="72" r:id="rId48"/>
    <sheet name="ANEXO 2.5N PROAGUA APAUR ECO" sheetId="160" r:id="rId49"/>
    <sheet name="ANEXO 2.5O CULTURA  ECON" sheetId="73" r:id="rId50"/>
    <sheet name="ANEXO 2.5P PDR" sheetId="98" r:id="rId51"/>
    <sheet name="ANEXO 2.5Q HIDROCAR" sheetId="85" r:id="rId52"/>
    <sheet name="ANEXO 2.5R HIDROCAR ECO" sheetId="161" r:id="rId53"/>
    <sheet name="ANEXO 2.5S FORTALECE" sheetId="87" r:id="rId54"/>
    <sheet name="ANEXO 2.5T FORTALECE ECO" sheetId="162" r:id="rId55"/>
    <sheet name="ANEXO 2.5U FORT. FINAN ECON" sheetId="86" r:id="rId56"/>
    <sheet name="ANEXO 2.5V FORT INV4 REF" sheetId="129" r:id="rId57"/>
    <sheet name="ANEXO 2.5W FRONTERAS" sheetId="131" r:id="rId58"/>
    <sheet name="ANEXO 2.5X FISE" sheetId="96" r:id="rId59"/>
    <sheet name="ANEXO 2.5Y FISE ECO" sheetId="163" r:id="rId60"/>
    <sheet name="ANEXO 2.5Z FONDOIII" sheetId="12" r:id="rId61"/>
    <sheet name="ANEXO 2.5AA FONDO IV" sheetId="13" r:id="rId62"/>
    <sheet name="ANEXO 2.5AB FONDO IV ECO" sheetId="164" r:id="rId63"/>
    <sheet name="ANEXO 2.5AC REC TRANS" sheetId="41" r:id="rId64"/>
    <sheet name="ANEXO 2.5AD REC TRANS ECO" sheetId="165" r:id="rId65"/>
    <sheet name="ANEXO 3" sheetId="114" r:id="rId66"/>
    <sheet name="ANEXO 4.10 ACCXCONTRATO" sheetId="115" r:id="rId67"/>
    <sheet name="ACCCONVENIDAS 4.B" sheetId="28" r:id="rId68"/>
    <sheet name="ANEXO 9 CUADRO DE FIRMAS" sheetId="30" r:id="rId69"/>
  </sheets>
  <externalReferences>
    <externalReference r:id="rId70"/>
    <externalReference r:id="rId71"/>
    <externalReference r:id="rId72"/>
    <externalReference r:id="rId73"/>
    <externalReference r:id="rId74"/>
    <externalReference r:id="rId75"/>
  </externalReferences>
  <definedNames>
    <definedName name="_xlnm._FilterDatabase" localSheetId="65" hidden="1">'ANEXO 3'!$A$10:$AA$644</definedName>
    <definedName name="ACUMULADO" localSheetId="1">#REF!</definedName>
    <definedName name="ACUMULADO" localSheetId="12">#REF!</definedName>
    <definedName name="ACUMULADO" localSheetId="13">#REF!</definedName>
    <definedName name="ACUMULADO" localSheetId="14">#REF!</definedName>
    <definedName name="ACUMULADO" localSheetId="15">#REF!</definedName>
    <definedName name="ACUMULADO" localSheetId="16">#REF!</definedName>
    <definedName name="ACUMULADO" localSheetId="17">#REF!</definedName>
    <definedName name="ACUMULADO" localSheetId="18">#REF!</definedName>
    <definedName name="ACUMULADO" localSheetId="19">#REF!</definedName>
    <definedName name="ACUMULADO" localSheetId="20">#REF!</definedName>
    <definedName name="ACUMULADO" localSheetId="21">#REF!</definedName>
    <definedName name="ACUMULADO" localSheetId="22">#REF!</definedName>
    <definedName name="ACUMULADO" localSheetId="23">#REF!</definedName>
    <definedName name="ACUMULADO" localSheetId="28">#REF!</definedName>
    <definedName name="ACUMULADO" localSheetId="33">#REF!</definedName>
    <definedName name="ACUMULADO" localSheetId="4">#REF!</definedName>
    <definedName name="ACUMULADO" localSheetId="5">#REF!</definedName>
    <definedName name="ACUMULADO" localSheetId="35">#REF!</definedName>
    <definedName name="ACUMULADO" localSheetId="62">#REF!</definedName>
    <definedName name="ACUMULADO" localSheetId="63">#REF!</definedName>
    <definedName name="ACUMULADO" localSheetId="64">#REF!</definedName>
    <definedName name="ACUMULADO" localSheetId="36">#REF!</definedName>
    <definedName name="ACUMULADO" localSheetId="37">#REF!</definedName>
    <definedName name="ACUMULADO" localSheetId="38">#REF!</definedName>
    <definedName name="ACUMULADO" localSheetId="40">#REF!</definedName>
    <definedName name="ACUMULADO" localSheetId="41">#REF!</definedName>
    <definedName name="ACUMULADO" localSheetId="42">#REF!</definedName>
    <definedName name="ACUMULADO" localSheetId="43">#REF!</definedName>
    <definedName name="ACUMULADO" localSheetId="44">#REF!</definedName>
    <definedName name="ACUMULADO" localSheetId="46">#REF!</definedName>
    <definedName name="ACUMULADO" localSheetId="47">#REF!</definedName>
    <definedName name="ACUMULADO" localSheetId="48">#REF!</definedName>
    <definedName name="ACUMULADO" localSheetId="49">#REF!</definedName>
    <definedName name="ACUMULADO" localSheetId="50">#REF!</definedName>
    <definedName name="ACUMULADO" localSheetId="51">#REF!</definedName>
    <definedName name="ACUMULADO" localSheetId="52">#REF!</definedName>
    <definedName name="ACUMULADO" localSheetId="53">#REF!</definedName>
    <definedName name="ACUMULADO" localSheetId="54">#REF!</definedName>
    <definedName name="ACUMULADO" localSheetId="55">#REF!</definedName>
    <definedName name="ACUMULADO" localSheetId="56">#REF!</definedName>
    <definedName name="ACUMULADO" localSheetId="57">#REF!</definedName>
    <definedName name="ACUMULADO" localSheetId="58">#REF!</definedName>
    <definedName name="ACUMULADO" localSheetId="59">#REF!</definedName>
    <definedName name="ACUMULADO" localSheetId="6">#REF!</definedName>
    <definedName name="ACUMULADO" localSheetId="7">#REF!</definedName>
    <definedName name="ACUMULADO" localSheetId="8">#REF!</definedName>
    <definedName name="ACUMULADO" localSheetId="9">#REF!</definedName>
    <definedName name="ACUMULADO" localSheetId="65">#REF!</definedName>
    <definedName name="ACUMULADO" localSheetId="66">#REF!</definedName>
    <definedName name="ACUMULADO" localSheetId="2">#REF!</definedName>
    <definedName name="ACUMULADO">#REF!</definedName>
    <definedName name="_xlnm.Print_Area" localSheetId="67">'ACCCONVENIDAS 4.B'!$A$1:$J$135</definedName>
    <definedName name="_xlnm.Print_Area" localSheetId="0">'ANEXO 2'!$A$1:$S$85</definedName>
    <definedName name="_xlnm.Print_Area" localSheetId="1">'ANEXO 2.1.'!$A$1:$O$119</definedName>
    <definedName name="_xlnm.Print_Area" localSheetId="36">'ANEXO 2.5B ISR '!$A$1:$I$22</definedName>
    <definedName name="_xlnm.Print_Area" localSheetId="37">'ANEXO 2.5C ISR ECO'!$A$1:$I$22</definedName>
    <definedName name="_xlnm.Print_Area" localSheetId="39">'ANEXO 2.5E INGESTION'!$A$1:$I$21</definedName>
    <definedName name="_xlnm.Print_Area" localSheetId="40">'ANEXO 2.5F INGESTION ECO'!$A$1:$I$22</definedName>
    <definedName name="_xlnm.Print_Area" localSheetId="41">'ANEXO 2.5G FORTASEG'!$A$1:$I$21</definedName>
    <definedName name="_xlnm.Print_Area" localSheetId="42">'ANEXO 2.5H FORTASEG REF'!$A$1:$I$21</definedName>
    <definedName name="_xlnm.Print_Area" localSheetId="43">'ANEXO 2.5I FORTASEG ECO'!$A$1:$I$21</definedName>
    <definedName name="_xlnm.Print_Area" localSheetId="65">'ANEXO 3'!$A$1:$Y$644</definedName>
    <definedName name="_xlnm.Print_Area" localSheetId="66">'ANEXO 4.10 ACCXCONTRATO'!$A$1:$X$185</definedName>
    <definedName name="_xlnm.Print_Area" localSheetId="68">'ANEXO 9 CUADRO DE FIRMAS'!$A$2:$L$50</definedName>
    <definedName name="ASC" localSheetId="12">#REF!</definedName>
    <definedName name="ASC" localSheetId="13">#REF!</definedName>
    <definedName name="ASC" localSheetId="14">#REF!</definedName>
    <definedName name="ASC" localSheetId="15">#REF!</definedName>
    <definedName name="ASC" localSheetId="16">#REF!</definedName>
    <definedName name="ASC" localSheetId="17">#REF!</definedName>
    <definedName name="ASC" localSheetId="18">#REF!</definedName>
    <definedName name="ASC" localSheetId="19">#REF!</definedName>
    <definedName name="ASC" localSheetId="20">#REF!</definedName>
    <definedName name="ASC" localSheetId="21">#REF!</definedName>
    <definedName name="ASC" localSheetId="23">#REF!</definedName>
    <definedName name="ASC" localSheetId="4">#REF!</definedName>
    <definedName name="ASC" localSheetId="35">#REF!</definedName>
    <definedName name="ASC" localSheetId="62">#REF!</definedName>
    <definedName name="ASC" localSheetId="64">#REF!</definedName>
    <definedName name="ASC" localSheetId="37">#REF!</definedName>
    <definedName name="ASC" localSheetId="40">#REF!</definedName>
    <definedName name="ASC" localSheetId="42">#REF!</definedName>
    <definedName name="ASC" localSheetId="43">#REF!</definedName>
    <definedName name="ASC" localSheetId="48">#REF!</definedName>
    <definedName name="ASC" localSheetId="52">#REF!</definedName>
    <definedName name="ASC" localSheetId="54">#REF!</definedName>
    <definedName name="ASC" localSheetId="59">#REF!</definedName>
    <definedName name="ASC" localSheetId="6">#REF!</definedName>
    <definedName name="ASC" localSheetId="7">#REF!</definedName>
    <definedName name="ASC" localSheetId="9">#REF!</definedName>
    <definedName name="ASC">#REF!</definedName>
    <definedName name="AUTOEVALUACION" localSheetId="67">'[1]CUADRO 3'!$A$2</definedName>
    <definedName name="AUTOEVALUACION" localSheetId="0">'[1]CUADRO 3'!$A$2</definedName>
    <definedName name="AUTOEVALUACION" localSheetId="1">'[1]CUADRO 3'!$A$2</definedName>
    <definedName name="AUTOEVALUACION" localSheetId="12">#REF!</definedName>
    <definedName name="AUTOEVALUACION" localSheetId="13">#REF!</definedName>
    <definedName name="AUTOEVALUACION" localSheetId="14">#REF!</definedName>
    <definedName name="AUTOEVALUACION" localSheetId="15">#REF!</definedName>
    <definedName name="AUTOEVALUACION" localSheetId="16">#REF!</definedName>
    <definedName name="AUTOEVALUACION" localSheetId="17">#REF!</definedName>
    <definedName name="AUTOEVALUACION" localSheetId="18">#REF!</definedName>
    <definedName name="AUTOEVALUACION" localSheetId="19">#REF!</definedName>
    <definedName name="AUTOEVALUACION" localSheetId="20">#REF!</definedName>
    <definedName name="AUTOEVALUACION" localSheetId="21">#REF!</definedName>
    <definedName name="AUTOEVALUACION" localSheetId="22">#REF!</definedName>
    <definedName name="AUTOEVALUACION" localSheetId="23">#REF!</definedName>
    <definedName name="AUTOEVALUACION" localSheetId="28">#REF!</definedName>
    <definedName name="AUTOEVALUACION" localSheetId="33">#REF!</definedName>
    <definedName name="AUTOEVALUACION" localSheetId="4">#REF!</definedName>
    <definedName name="AUTOEVALUACION" localSheetId="5">#REF!</definedName>
    <definedName name="AUTOEVALUACION" localSheetId="34">'[1]CUADRO 3'!$A$2</definedName>
    <definedName name="AUTOEVALUACION" localSheetId="35">'[1]CUADRO 3'!$A$2</definedName>
    <definedName name="AUTOEVALUACION" localSheetId="61">'[1]CUADRO 3'!$A$2</definedName>
    <definedName name="AUTOEVALUACION" localSheetId="62">'[1]CUADRO 3'!$A$2</definedName>
    <definedName name="AUTOEVALUACION" localSheetId="63">'[1]CUADRO 3'!$A$2</definedName>
    <definedName name="AUTOEVALUACION" localSheetId="64">'[1]CUADRO 3'!$A$2</definedName>
    <definedName name="AUTOEVALUACION" localSheetId="36">'[1]CUADRO 3'!$A$2</definedName>
    <definedName name="AUTOEVALUACION" localSheetId="37">'[1]CUADRO 3'!$A$2</definedName>
    <definedName name="AUTOEVALUACION" localSheetId="38">'[1]CUADRO 3'!$A$2</definedName>
    <definedName name="AUTOEVALUACION" localSheetId="39">'[1]CUADRO 3'!$A$2</definedName>
    <definedName name="AUTOEVALUACION" localSheetId="40">'[1]CUADRO 3'!$A$2</definedName>
    <definedName name="AUTOEVALUACION" localSheetId="41">'[1]CUADRO 3'!$A$2</definedName>
    <definedName name="AUTOEVALUACION" localSheetId="42">'[1]CUADRO 3'!$A$2</definedName>
    <definedName name="AUTOEVALUACION" localSheetId="43">'[1]CUADRO 3'!$A$2</definedName>
    <definedName name="AUTOEVALUACION" localSheetId="44">'[1]CUADRO 3'!$A$2</definedName>
    <definedName name="AUTOEVALUACION" localSheetId="45">'[1]CUADRO 3'!$A$2</definedName>
    <definedName name="AUTOEVALUACION" localSheetId="46">'[1]CUADRO 3'!$A$2</definedName>
    <definedName name="AUTOEVALUACION" localSheetId="47">'[1]CUADRO 3'!$A$2</definedName>
    <definedName name="AUTOEVALUACION" localSheetId="48">'[1]CUADRO 3'!$A$2</definedName>
    <definedName name="AUTOEVALUACION" localSheetId="49">'[1]CUADRO 3'!$A$2</definedName>
    <definedName name="AUTOEVALUACION" localSheetId="50">'[1]CUADRO 3'!$A$2</definedName>
    <definedName name="AUTOEVALUACION" localSheetId="51">'[1]CUADRO 3'!$A$2</definedName>
    <definedName name="AUTOEVALUACION" localSheetId="52">'[1]CUADRO 3'!$A$2</definedName>
    <definedName name="AUTOEVALUACION" localSheetId="53">'[1]CUADRO 3'!$A$2</definedName>
    <definedName name="AUTOEVALUACION" localSheetId="54">'[1]CUADRO 3'!$A$2</definedName>
    <definedName name="AUTOEVALUACION" localSheetId="55">'[1]CUADRO 3'!$A$2</definedName>
    <definedName name="AUTOEVALUACION" localSheetId="56">'[1]CUADRO 3'!$A$2</definedName>
    <definedName name="AUTOEVALUACION" localSheetId="57">'[1]CUADRO 3'!$A$2</definedName>
    <definedName name="AUTOEVALUACION" localSheetId="58">'[1]CUADRO 3'!$A$2</definedName>
    <definedName name="AUTOEVALUACION" localSheetId="59">'[1]CUADRO 3'!$A$2</definedName>
    <definedName name="AUTOEVALUACION" localSheetId="60">'[1]CUADRO 3'!$A$2</definedName>
    <definedName name="AUTOEVALUACION" localSheetId="6">#REF!</definedName>
    <definedName name="AUTOEVALUACION" localSheetId="7">#REF!</definedName>
    <definedName name="AUTOEVALUACION" localSheetId="8">#REF!</definedName>
    <definedName name="AUTOEVALUACION" localSheetId="9">#REF!</definedName>
    <definedName name="AUTOEVALUACION" localSheetId="65">#REF!</definedName>
    <definedName name="AUTOEVALUACION" localSheetId="66">#REF!</definedName>
    <definedName name="AUTOEVALUACION" localSheetId="2">#REF!</definedName>
    <definedName name="AUTOEVALUACION">#REF!</definedName>
    <definedName name="checar" localSheetId="1">#REF!</definedName>
    <definedName name="checar" localSheetId="12">#REF!</definedName>
    <definedName name="checar" localSheetId="13">#REF!</definedName>
    <definedName name="checar" localSheetId="14">#REF!</definedName>
    <definedName name="checar" localSheetId="15">#REF!</definedName>
    <definedName name="checar" localSheetId="16">#REF!</definedName>
    <definedName name="checar" localSheetId="17">#REF!</definedName>
    <definedName name="checar" localSheetId="18">#REF!</definedName>
    <definedName name="checar" localSheetId="19">#REF!</definedName>
    <definedName name="checar" localSheetId="20">#REF!</definedName>
    <definedName name="checar" localSheetId="21">#REF!</definedName>
    <definedName name="checar" localSheetId="22">#REF!</definedName>
    <definedName name="checar" localSheetId="23">#REF!</definedName>
    <definedName name="checar" localSheetId="28">#REF!</definedName>
    <definedName name="checar" localSheetId="33">#REF!</definedName>
    <definedName name="checar" localSheetId="4">#REF!</definedName>
    <definedName name="checar" localSheetId="5">#REF!</definedName>
    <definedName name="checar" localSheetId="35">#REF!</definedName>
    <definedName name="checar" localSheetId="62">#REF!</definedName>
    <definedName name="checar" localSheetId="64">#REF!</definedName>
    <definedName name="checar" localSheetId="37">#REF!</definedName>
    <definedName name="checar" localSheetId="40">#REF!</definedName>
    <definedName name="checar" localSheetId="42">#REF!</definedName>
    <definedName name="checar" localSheetId="43">#REF!</definedName>
    <definedName name="checar" localSheetId="46">#REF!</definedName>
    <definedName name="checar" localSheetId="48">#REF!</definedName>
    <definedName name="checar" localSheetId="52">#REF!</definedName>
    <definedName name="checar" localSheetId="54">#REF!</definedName>
    <definedName name="checar" localSheetId="56">#REF!</definedName>
    <definedName name="checar" localSheetId="57">#REF!</definedName>
    <definedName name="checar" localSheetId="59">#REF!</definedName>
    <definedName name="checar" localSheetId="6">#REF!</definedName>
    <definedName name="checar" localSheetId="7">#REF!</definedName>
    <definedName name="checar" localSheetId="8">#REF!</definedName>
    <definedName name="checar" localSheetId="9">#REF!</definedName>
    <definedName name="checar" localSheetId="65">#REF!</definedName>
    <definedName name="checar" localSheetId="66">#REF!</definedName>
    <definedName name="checar" localSheetId="2">#REF!</definedName>
    <definedName name="checar">#REF!</definedName>
    <definedName name="CLAVE" localSheetId="1">#REF!</definedName>
    <definedName name="CLAVE" localSheetId="12">#REF!</definedName>
    <definedName name="CLAVE" localSheetId="13">#REF!</definedName>
    <definedName name="CLAVE" localSheetId="14">#REF!</definedName>
    <definedName name="CLAVE" localSheetId="15">#REF!</definedName>
    <definedName name="CLAVE" localSheetId="16">#REF!</definedName>
    <definedName name="CLAVE" localSheetId="17">#REF!</definedName>
    <definedName name="CLAVE" localSheetId="18">#REF!</definedName>
    <definedName name="CLAVE" localSheetId="19">#REF!</definedName>
    <definedName name="CLAVE" localSheetId="20">#REF!</definedName>
    <definedName name="CLAVE" localSheetId="21">#REF!</definedName>
    <definedName name="CLAVE" localSheetId="22">#REF!</definedName>
    <definedName name="CLAVE" localSheetId="23">#REF!</definedName>
    <definedName name="CLAVE" localSheetId="28">#REF!</definedName>
    <definedName name="CLAVE" localSheetId="33">#REF!</definedName>
    <definedName name="CLAVE" localSheetId="4">#REF!</definedName>
    <definedName name="CLAVE" localSheetId="5">'[2]ANEXO 4.9 ACCSXCONTRATO'!#REF!</definedName>
    <definedName name="CLAVE" localSheetId="35">#REF!</definedName>
    <definedName name="CLAVE" localSheetId="62">#REF!</definedName>
    <definedName name="CLAVE" localSheetId="64">#REF!</definedName>
    <definedName name="clave" localSheetId="36">'[3]ANEXO 3 PROG.PPTARIOS'!#REF!</definedName>
    <definedName name="clave" localSheetId="37">'[3]ANEXO 3 PROG.PPTARIOS'!#REF!</definedName>
    <definedName name="clave" localSheetId="38">'[3]ANEXO 3 PROG.PPTARIOS'!#REF!</definedName>
    <definedName name="clave" localSheetId="40">'[3]ANEXO 3 PROG.PPTARIOS'!#REF!</definedName>
    <definedName name="CLAVE" localSheetId="41">#REF!</definedName>
    <definedName name="CLAVE" localSheetId="42">#REF!</definedName>
    <definedName name="CLAVE" localSheetId="43">#REF!</definedName>
    <definedName name="CLAVE" localSheetId="44">#REF!</definedName>
    <definedName name="CLAVE" localSheetId="46">#REF!</definedName>
    <definedName name="clave" localSheetId="47">'[3]ANEXO 3 PROG.PPTARIOS'!#REF!</definedName>
    <definedName name="clave" localSheetId="48">'[3]ANEXO 3 PROG.PPTARIOS'!#REF!</definedName>
    <definedName name="clave" localSheetId="49">'[3]ANEXO 3 PROG.PPTARIOS'!#REF!</definedName>
    <definedName name="clave" localSheetId="50">'[3]ANEXO 3 PROG.PPTARIOS'!#REF!</definedName>
    <definedName name="clave" localSheetId="51">'[3]ANEXO 3 PROG.PPTARIOS'!#REF!</definedName>
    <definedName name="clave" localSheetId="52">'[3]ANEXO 3 PROG.PPTARIOS'!#REF!</definedName>
    <definedName name="clave" localSheetId="53">'[3]ANEXO 3 PROG.PPTARIOS'!#REF!</definedName>
    <definedName name="clave" localSheetId="54">'[3]ANEXO 3 PROG.PPTARIOS'!#REF!</definedName>
    <definedName name="clave" localSheetId="55">'[3]ANEXO 3 PROG.PPTARIOS'!#REF!</definedName>
    <definedName name="CLAVE" localSheetId="56">#REF!</definedName>
    <definedName name="CLAVE" localSheetId="57">#REF!</definedName>
    <definedName name="clave" localSheetId="58">'[3]ANEXO 3 PROG.PPTARIOS'!#REF!</definedName>
    <definedName name="clave" localSheetId="59">'[3]ANEXO 3 PROG.PPTARIOS'!#REF!</definedName>
    <definedName name="CLAVE" localSheetId="6">'[2]ANEXO 4.9 ACCSXCONTRATO'!#REF!</definedName>
    <definedName name="CLAVE" localSheetId="7">'[2]ANEXO 4.9 ACCSXCONTRATO'!#REF!</definedName>
    <definedName name="CLAVE" localSheetId="8">'[2]ANEXO 4.9 ACCSXCONTRATO'!#REF!</definedName>
    <definedName name="CLAVE" localSheetId="9">'[2]ANEXO 4.9 ACCSXCONTRATO'!#REF!</definedName>
    <definedName name="CLAVE" localSheetId="65">'[2]ANEXO 4.9 ACCSXCONTRATO'!#REF!</definedName>
    <definedName name="CLAVE" localSheetId="66">'[2]ANEXO 4.9 ACCSXCONTRATO'!#REF!</definedName>
    <definedName name="CLAVE" localSheetId="2">'[2]ANEXO 4.9 ACCSXCONTRATO'!#REF!</definedName>
    <definedName name="CLAVE">#REF!</definedName>
    <definedName name="CLAVES" localSheetId="1">#REF!</definedName>
    <definedName name="CLAVES" localSheetId="12">#REF!</definedName>
    <definedName name="CLAVES" localSheetId="13">#REF!</definedName>
    <definedName name="CLAVES" localSheetId="14">#REF!</definedName>
    <definedName name="CLAVES" localSheetId="15">#REF!</definedName>
    <definedName name="CLAVES" localSheetId="16">#REF!</definedName>
    <definedName name="CLAVES" localSheetId="17">#REF!</definedName>
    <definedName name="CLAVES" localSheetId="18">#REF!</definedName>
    <definedName name="CLAVES" localSheetId="19">#REF!</definedName>
    <definedName name="CLAVES" localSheetId="20">#REF!</definedName>
    <definedName name="CLAVES" localSheetId="21">#REF!</definedName>
    <definedName name="CLAVES" localSheetId="22">#REF!</definedName>
    <definedName name="CLAVES" localSheetId="23">#REF!</definedName>
    <definedName name="CLAVES" localSheetId="28">#REF!</definedName>
    <definedName name="CLAVES" localSheetId="33">#REF!</definedName>
    <definedName name="CLAVES" localSheetId="4">#REF!</definedName>
    <definedName name="CLAVES" localSheetId="5">'[2]ANEXO 3 PROG.PPTARIOS'!#REF!</definedName>
    <definedName name="CLAVES" localSheetId="35">#REF!</definedName>
    <definedName name="CLAVES" localSheetId="62">#REF!</definedName>
    <definedName name="CLAVES" localSheetId="64">#REF!</definedName>
    <definedName name="CLAVES" localSheetId="36">#REF!</definedName>
    <definedName name="CLAVES" localSheetId="37">#REF!</definedName>
    <definedName name="CLAVES" localSheetId="40">#REF!</definedName>
    <definedName name="CLAVES" localSheetId="41">#REF!</definedName>
    <definedName name="CLAVES" localSheetId="42">#REF!</definedName>
    <definedName name="CLAVES" localSheetId="43">#REF!</definedName>
    <definedName name="CLAVES" localSheetId="44">#REF!</definedName>
    <definedName name="CLAVES" localSheetId="46">#REF!</definedName>
    <definedName name="CLAVES" localSheetId="47">#REF!</definedName>
    <definedName name="CLAVES" localSheetId="48">#REF!</definedName>
    <definedName name="CLAVES" localSheetId="49">#REF!</definedName>
    <definedName name="CLAVES" localSheetId="50">#REF!</definedName>
    <definedName name="CLAVES" localSheetId="51">#REF!</definedName>
    <definedName name="CLAVES" localSheetId="52">#REF!</definedName>
    <definedName name="CLAVES" localSheetId="53">#REF!</definedName>
    <definedName name="CLAVES" localSheetId="54">#REF!</definedName>
    <definedName name="CLAVES" localSheetId="55">#REF!</definedName>
    <definedName name="CLAVES" localSheetId="56">#REF!</definedName>
    <definedName name="CLAVES" localSheetId="57">#REF!</definedName>
    <definedName name="CLAVES" localSheetId="58">#REF!</definedName>
    <definedName name="CLAVES" localSheetId="59">#REF!</definedName>
    <definedName name="CLAVES" localSheetId="6">'[2]ANEXO 3 PROG.PPTARIOS'!#REF!</definedName>
    <definedName name="CLAVES" localSheetId="7">'[2]ANEXO 3 PROG.PPTARIOS'!#REF!</definedName>
    <definedName name="CLAVES" localSheetId="8">'[2]ANEXO 3 PROG.PPTARIOS'!#REF!</definedName>
    <definedName name="CLAVES" localSheetId="9">'[2]ANEXO 3 PROG.PPTARIOS'!#REF!</definedName>
    <definedName name="CLAVES" localSheetId="65">'[2]ANEXO 3 PROG.PPTARIOS'!#REF!</definedName>
    <definedName name="CLAVES" localSheetId="66">'[2]ANEXO 3 PROG.PPTARIOS'!#REF!</definedName>
    <definedName name="CLAVES" localSheetId="2">'[2]ANEXO 3 PROG.PPTARIOS'!#REF!</definedName>
    <definedName name="CLAVES">#REF!</definedName>
    <definedName name="CONTRATO" localSheetId="1">#REF!</definedName>
    <definedName name="CONTRATO" localSheetId="12">#REF!</definedName>
    <definedName name="CONTRATO" localSheetId="13">#REF!</definedName>
    <definedName name="CONTRATO" localSheetId="14">#REF!</definedName>
    <definedName name="CONTRATO" localSheetId="15">#REF!</definedName>
    <definedName name="CONTRATO" localSheetId="16">#REF!</definedName>
    <definedName name="CONTRATO" localSheetId="17">#REF!</definedName>
    <definedName name="CONTRATO" localSheetId="18">#REF!</definedName>
    <definedName name="CONTRATO" localSheetId="19">#REF!</definedName>
    <definedName name="CONTRATO" localSheetId="20">#REF!</definedName>
    <definedName name="CONTRATO" localSheetId="21">#REF!</definedName>
    <definedName name="CONTRATO" localSheetId="22">#REF!</definedName>
    <definedName name="CONTRATO" localSheetId="23">#REF!</definedName>
    <definedName name="CONTRATO" localSheetId="28">#REF!</definedName>
    <definedName name="CONTRATO" localSheetId="33">#REF!</definedName>
    <definedName name="CONTRATO" localSheetId="4">#REF!</definedName>
    <definedName name="CONTRATO" localSheetId="5">'[2]ANEXO 4.9 ACCSXCONTRATO'!#REF!</definedName>
    <definedName name="CONTRATO" localSheetId="35">#REF!</definedName>
    <definedName name="CONTRATO" localSheetId="62">#REF!</definedName>
    <definedName name="CONTRATO" localSheetId="64">#REF!</definedName>
    <definedName name="CONTRATO" localSheetId="36">#REF!</definedName>
    <definedName name="CONTRATO" localSheetId="37">#REF!</definedName>
    <definedName name="CONTRATO" localSheetId="38">#REF!</definedName>
    <definedName name="CONTRATO" localSheetId="40">#REF!</definedName>
    <definedName name="CONTRATO" localSheetId="41">#REF!</definedName>
    <definedName name="CONTRATO" localSheetId="42">#REF!</definedName>
    <definedName name="CONTRATO" localSheetId="43">#REF!</definedName>
    <definedName name="CONTRATO" localSheetId="44">#REF!</definedName>
    <definedName name="CONTRATO" localSheetId="46">#REF!</definedName>
    <definedName name="CONTRATO" localSheetId="47">#REF!</definedName>
    <definedName name="CONTRATO" localSheetId="48">#REF!</definedName>
    <definedName name="CONTRATO" localSheetId="49">#REF!</definedName>
    <definedName name="CONTRATO" localSheetId="50">#REF!</definedName>
    <definedName name="CONTRATO" localSheetId="51">#REF!</definedName>
    <definedName name="CONTRATO" localSheetId="52">#REF!</definedName>
    <definedName name="CONTRATO" localSheetId="53">#REF!</definedName>
    <definedName name="CONTRATO" localSheetId="54">#REF!</definedName>
    <definedName name="CONTRATO" localSheetId="55">#REF!</definedName>
    <definedName name="CONTRATO" localSheetId="56">#REF!</definedName>
    <definedName name="CONTRATO" localSheetId="57">#REF!</definedName>
    <definedName name="CONTRATO" localSheetId="58">#REF!</definedName>
    <definedName name="CONTRATO" localSheetId="59">#REF!</definedName>
    <definedName name="CONTRATO" localSheetId="6">'[2]ANEXO 4.9 ACCSXCONTRATO'!#REF!</definedName>
    <definedName name="CONTRATO" localSheetId="7">'[2]ANEXO 4.9 ACCSXCONTRATO'!#REF!</definedName>
    <definedName name="CONTRATO" localSheetId="8">'[2]ANEXO 4.9 ACCSXCONTRATO'!#REF!</definedName>
    <definedName name="CONTRATO" localSheetId="9">'[2]ANEXO 4.9 ACCSXCONTRATO'!#REF!</definedName>
    <definedName name="CONTRATO" localSheetId="65">'[2]ANEXO 4.9 ACCSXCONTRATO'!#REF!</definedName>
    <definedName name="CONTRATO" localSheetId="66">'[2]ANEXO 4.9 ACCSXCONTRATO'!#REF!</definedName>
    <definedName name="CONTRATO" localSheetId="2">'[2]ANEXO 4.9 ACCSXCONTRATO'!#REF!</definedName>
    <definedName name="CONTRATO">#REF!</definedName>
    <definedName name="CONTRATOS" localSheetId="1">#REF!</definedName>
    <definedName name="CONTRATOS" localSheetId="12">#REF!</definedName>
    <definedName name="CONTRATOS" localSheetId="13">#REF!</definedName>
    <definedName name="CONTRATOS" localSheetId="14">#REF!</definedName>
    <definedName name="CONTRATOS" localSheetId="15">#REF!</definedName>
    <definedName name="CONTRATOS" localSheetId="16">#REF!</definedName>
    <definedName name="CONTRATOS" localSheetId="17">#REF!</definedName>
    <definedName name="CONTRATOS" localSheetId="18">#REF!</definedName>
    <definedName name="CONTRATOS" localSheetId="19">#REF!</definedName>
    <definedName name="CONTRATOS" localSheetId="20">#REF!</definedName>
    <definedName name="CONTRATOS" localSheetId="21">#REF!</definedName>
    <definedName name="CONTRATOS" localSheetId="22">#REF!</definedName>
    <definedName name="CONTRATOS" localSheetId="23">#REF!</definedName>
    <definedName name="CONTRATOS" localSheetId="28">#REF!</definedName>
    <definedName name="CONTRATOS" localSheetId="33">#REF!</definedName>
    <definedName name="CONTRATOS" localSheetId="4">#REF!</definedName>
    <definedName name="CONTRATOS" localSheetId="5">'[2]ANEXO 4.9 ACCSXCONTRATO'!#REF!</definedName>
    <definedName name="CONTRATOS" localSheetId="35">#REF!</definedName>
    <definedName name="CONTRATOS" localSheetId="62">#REF!</definedName>
    <definedName name="CONTRATOS" localSheetId="64">#REF!</definedName>
    <definedName name="CONTRATOS" localSheetId="36">#REF!</definedName>
    <definedName name="CONTRATOS" localSheetId="37">#REF!</definedName>
    <definedName name="CONTRATOS" localSheetId="38">#REF!</definedName>
    <definedName name="CONTRATOS" localSheetId="40">#REF!</definedName>
    <definedName name="CONTRATOS" localSheetId="41">#REF!</definedName>
    <definedName name="CONTRATOS" localSheetId="42">#REF!</definedName>
    <definedName name="CONTRATOS" localSheetId="43">#REF!</definedName>
    <definedName name="CONTRATOS" localSheetId="44">#REF!</definedName>
    <definedName name="CONTRATOS" localSheetId="46">#REF!</definedName>
    <definedName name="CONTRATOS" localSheetId="47">#REF!</definedName>
    <definedName name="CONTRATOS" localSheetId="48">#REF!</definedName>
    <definedName name="CONTRATOS" localSheetId="49">#REF!</definedName>
    <definedName name="CONTRATOS" localSheetId="50">#REF!</definedName>
    <definedName name="CONTRATOS" localSheetId="51">#REF!</definedName>
    <definedName name="CONTRATOS" localSheetId="52">#REF!</definedName>
    <definedName name="CONTRATOS" localSheetId="53">#REF!</definedName>
    <definedName name="CONTRATOS" localSheetId="54">#REF!</definedName>
    <definedName name="CONTRATOS" localSheetId="55">#REF!</definedName>
    <definedName name="CONTRATOS" localSheetId="56">#REF!</definedName>
    <definedName name="CONTRATOS" localSheetId="57">#REF!</definedName>
    <definedName name="CONTRATOS" localSheetId="58">#REF!</definedName>
    <definedName name="CONTRATOS" localSheetId="59">#REF!</definedName>
    <definedName name="CONTRATOS" localSheetId="6">'[2]ANEXO 4.9 ACCSXCONTRATO'!#REF!</definedName>
    <definedName name="CONTRATOS" localSheetId="7">'[2]ANEXO 4.9 ACCSXCONTRATO'!#REF!</definedName>
    <definedName name="CONTRATOS" localSheetId="8">'[2]ANEXO 4.9 ACCSXCONTRATO'!#REF!</definedName>
    <definedName name="CONTRATOS" localSheetId="9">'[2]ANEXO 4.9 ACCSXCONTRATO'!#REF!</definedName>
    <definedName name="CONTRATOS" localSheetId="65">'[2]ANEXO 4.9 ACCSXCONTRATO'!#REF!</definedName>
    <definedName name="CONTRATOS" localSheetId="66">'[2]ANEXO 4.9 ACCSXCONTRATO'!#REF!</definedName>
    <definedName name="CONTRATOS" localSheetId="2">'[2]ANEXO 4.9 ACCSXCONTRATO'!#REF!</definedName>
    <definedName name="CONTRATOS">#REF!</definedName>
    <definedName name="DE" localSheetId="1">#REF!</definedName>
    <definedName name="DE" localSheetId="12">#REF!</definedName>
    <definedName name="DE" localSheetId="13">#REF!</definedName>
    <definedName name="DE" localSheetId="14">#REF!</definedName>
    <definedName name="DE" localSheetId="15">#REF!</definedName>
    <definedName name="DE" localSheetId="16">#REF!</definedName>
    <definedName name="DE" localSheetId="17">#REF!</definedName>
    <definedName name="DE" localSheetId="18">#REF!</definedName>
    <definedName name="DE" localSheetId="19">#REF!</definedName>
    <definedName name="DE" localSheetId="20">#REF!</definedName>
    <definedName name="DE" localSheetId="21">#REF!</definedName>
    <definedName name="DE" localSheetId="22">#REF!</definedName>
    <definedName name="DE" localSheetId="23">#REF!</definedName>
    <definedName name="DE" localSheetId="28">#REF!</definedName>
    <definedName name="DE" localSheetId="33">#REF!</definedName>
    <definedName name="DE" localSheetId="4">#REF!</definedName>
    <definedName name="DE" localSheetId="5">#REF!</definedName>
    <definedName name="DE" localSheetId="35">#REF!</definedName>
    <definedName name="DE" localSheetId="62">#REF!</definedName>
    <definedName name="DE" localSheetId="63">#REF!</definedName>
    <definedName name="DE" localSheetId="64">#REF!</definedName>
    <definedName name="DE" localSheetId="36">#REF!</definedName>
    <definedName name="DE" localSheetId="37">#REF!</definedName>
    <definedName name="DE" localSheetId="38">#REF!</definedName>
    <definedName name="DE" localSheetId="40">#REF!</definedName>
    <definedName name="DE" localSheetId="41">#REF!</definedName>
    <definedName name="DE" localSheetId="42">#REF!</definedName>
    <definedName name="DE" localSheetId="43">#REF!</definedName>
    <definedName name="DE" localSheetId="44">#REF!</definedName>
    <definedName name="DE" localSheetId="46">#REF!</definedName>
    <definedName name="DE" localSheetId="47">#REF!</definedName>
    <definedName name="DE" localSheetId="48">#REF!</definedName>
    <definedName name="DE" localSheetId="49">#REF!</definedName>
    <definedName name="DE" localSheetId="50">#REF!</definedName>
    <definedName name="DE" localSheetId="51">#REF!</definedName>
    <definedName name="DE" localSheetId="52">#REF!</definedName>
    <definedName name="DE" localSheetId="53">#REF!</definedName>
    <definedName name="DE" localSheetId="54">#REF!</definedName>
    <definedName name="DE" localSheetId="55">#REF!</definedName>
    <definedName name="DE" localSheetId="56">#REF!</definedName>
    <definedName name="DE" localSheetId="57">#REF!</definedName>
    <definedName name="DE" localSheetId="58">#REF!</definedName>
    <definedName name="DE" localSheetId="59">#REF!</definedName>
    <definedName name="DE" localSheetId="6">#REF!</definedName>
    <definedName name="DE" localSheetId="7">#REF!</definedName>
    <definedName name="DE" localSheetId="8">#REF!</definedName>
    <definedName name="DE" localSheetId="9">#REF!</definedName>
    <definedName name="DE" localSheetId="65">#REF!</definedName>
    <definedName name="DE" localSheetId="66">#REF!</definedName>
    <definedName name="DE" localSheetId="2">#REF!</definedName>
    <definedName name="DE">#REF!</definedName>
    <definedName name="DS" localSheetId="12">#REF!</definedName>
    <definedName name="DS" localSheetId="13">#REF!</definedName>
    <definedName name="DS" localSheetId="14">#REF!</definedName>
    <definedName name="DS" localSheetId="15">#REF!</definedName>
    <definedName name="DS" localSheetId="16">#REF!</definedName>
    <definedName name="DS" localSheetId="17">#REF!</definedName>
    <definedName name="DS" localSheetId="18">#REF!</definedName>
    <definedName name="DS" localSheetId="19">#REF!</definedName>
    <definedName name="DS" localSheetId="20">#REF!</definedName>
    <definedName name="DS" localSheetId="21">#REF!</definedName>
    <definedName name="DS" localSheetId="23">#REF!</definedName>
    <definedName name="DS" localSheetId="4">#REF!</definedName>
    <definedName name="DS" localSheetId="35">#REF!</definedName>
    <definedName name="DS" localSheetId="62">#REF!</definedName>
    <definedName name="DS" localSheetId="64">#REF!</definedName>
    <definedName name="DS" localSheetId="37">#REF!</definedName>
    <definedName name="DS" localSheetId="40">#REF!</definedName>
    <definedName name="DS" localSheetId="42">#REF!</definedName>
    <definedName name="DS" localSheetId="43">#REF!</definedName>
    <definedName name="DS" localSheetId="48">#REF!</definedName>
    <definedName name="DS" localSheetId="52">#REF!</definedName>
    <definedName name="DS" localSheetId="54">#REF!</definedName>
    <definedName name="DS" localSheetId="59">#REF!</definedName>
    <definedName name="DS" localSheetId="6">#REF!</definedName>
    <definedName name="DS" localSheetId="7">#REF!</definedName>
    <definedName name="DS" localSheetId="9">#REF!</definedName>
    <definedName name="DS">#REF!</definedName>
    <definedName name="E" localSheetId="1">#REF!</definedName>
    <definedName name="E" localSheetId="12">#REF!</definedName>
    <definedName name="E" localSheetId="13">#REF!</definedName>
    <definedName name="E" localSheetId="14">#REF!</definedName>
    <definedName name="E" localSheetId="15">#REF!</definedName>
    <definedName name="E" localSheetId="16">#REF!</definedName>
    <definedName name="E" localSheetId="17">#REF!</definedName>
    <definedName name="E" localSheetId="18">#REF!</definedName>
    <definedName name="E" localSheetId="19">#REF!</definedName>
    <definedName name="E" localSheetId="20">#REF!</definedName>
    <definedName name="E" localSheetId="21">#REF!</definedName>
    <definedName name="E" localSheetId="22">#REF!</definedName>
    <definedName name="E" localSheetId="23">#REF!</definedName>
    <definedName name="E" localSheetId="28">#REF!</definedName>
    <definedName name="E" localSheetId="33">#REF!</definedName>
    <definedName name="E" localSheetId="4">#REF!</definedName>
    <definedName name="E" localSheetId="5">#REF!</definedName>
    <definedName name="E" localSheetId="35">#REF!</definedName>
    <definedName name="E" localSheetId="62">#REF!</definedName>
    <definedName name="E" localSheetId="63">#REF!</definedName>
    <definedName name="E" localSheetId="64">#REF!</definedName>
    <definedName name="E" localSheetId="36">#REF!</definedName>
    <definedName name="E" localSheetId="37">#REF!</definedName>
    <definedName name="E" localSheetId="38">#REF!</definedName>
    <definedName name="E" localSheetId="40">#REF!</definedName>
    <definedName name="E" localSheetId="41">#REF!</definedName>
    <definedName name="E" localSheetId="42">#REF!</definedName>
    <definedName name="E" localSheetId="43">#REF!</definedName>
    <definedName name="E" localSheetId="44">#REF!</definedName>
    <definedName name="E" localSheetId="46">#REF!</definedName>
    <definedName name="E" localSheetId="47">#REF!</definedName>
    <definedName name="E" localSheetId="48">#REF!</definedName>
    <definedName name="E" localSheetId="49">#REF!</definedName>
    <definedName name="E" localSheetId="50">#REF!</definedName>
    <definedName name="E" localSheetId="51">#REF!</definedName>
    <definedName name="E" localSheetId="52">#REF!</definedName>
    <definedName name="E" localSheetId="53">#REF!</definedName>
    <definedName name="E" localSheetId="54">#REF!</definedName>
    <definedName name="E" localSheetId="55">#REF!</definedName>
    <definedName name="E" localSheetId="56">#REF!</definedName>
    <definedName name="E" localSheetId="57">#REF!</definedName>
    <definedName name="E" localSheetId="58">#REF!</definedName>
    <definedName name="E" localSheetId="59">#REF!</definedName>
    <definedName name="E" localSheetId="6">#REF!</definedName>
    <definedName name="E" localSheetId="7">#REF!</definedName>
    <definedName name="E" localSheetId="8">#REF!</definedName>
    <definedName name="E" localSheetId="9">#REF!</definedName>
    <definedName name="E" localSheetId="65">#REF!</definedName>
    <definedName name="E" localSheetId="66">#REF!</definedName>
    <definedName name="E" localSheetId="2">#REF!</definedName>
    <definedName name="E">#REF!</definedName>
    <definedName name="EE" localSheetId="1">#REF!</definedName>
    <definedName name="EE" localSheetId="12">#REF!</definedName>
    <definedName name="EE" localSheetId="13">#REF!</definedName>
    <definedName name="EE" localSheetId="14">#REF!</definedName>
    <definedName name="EE" localSheetId="15">#REF!</definedName>
    <definedName name="EE" localSheetId="16">#REF!</definedName>
    <definedName name="EE" localSheetId="17">#REF!</definedName>
    <definedName name="EE" localSheetId="18">#REF!</definedName>
    <definedName name="EE" localSheetId="19">#REF!</definedName>
    <definedName name="EE" localSheetId="20">#REF!</definedName>
    <definedName name="EE" localSheetId="21">#REF!</definedName>
    <definedName name="EE" localSheetId="22">#REF!</definedName>
    <definedName name="EE" localSheetId="23">#REF!</definedName>
    <definedName name="EE" localSheetId="28">#REF!</definedName>
    <definedName name="EE" localSheetId="33">#REF!</definedName>
    <definedName name="EE" localSheetId="4">#REF!</definedName>
    <definedName name="EE" localSheetId="5">#REF!</definedName>
    <definedName name="EE" localSheetId="35">#REF!</definedName>
    <definedName name="EE" localSheetId="62">#REF!</definedName>
    <definedName name="EE" localSheetId="64">#REF!</definedName>
    <definedName name="EE" localSheetId="37">#REF!</definedName>
    <definedName name="EE" localSheetId="40">#REF!</definedName>
    <definedName name="EE" localSheetId="41">#REF!</definedName>
    <definedName name="EE" localSheetId="42">#REF!</definedName>
    <definedName name="EE" localSheetId="43">#REF!</definedName>
    <definedName name="EE" localSheetId="44">#REF!</definedName>
    <definedName name="EE" localSheetId="46">#REF!</definedName>
    <definedName name="EE" localSheetId="48">#REF!</definedName>
    <definedName name="EE" localSheetId="50">#REF!</definedName>
    <definedName name="EE" localSheetId="52">#REF!</definedName>
    <definedName name="EE" localSheetId="53">#REF!</definedName>
    <definedName name="EE" localSheetId="54">#REF!</definedName>
    <definedName name="EE" localSheetId="55">#REF!</definedName>
    <definedName name="EE" localSheetId="56">#REF!</definedName>
    <definedName name="EE" localSheetId="57">#REF!</definedName>
    <definedName name="EE" localSheetId="58">#REF!</definedName>
    <definedName name="EE" localSheetId="59">#REF!</definedName>
    <definedName name="EE" localSheetId="6">#REF!</definedName>
    <definedName name="EE" localSheetId="7">#REF!</definedName>
    <definedName name="EE" localSheetId="8">#REF!</definedName>
    <definedName name="EE" localSheetId="9">#REF!</definedName>
    <definedName name="EE" localSheetId="65">#REF!</definedName>
    <definedName name="EE" localSheetId="66">#REF!</definedName>
    <definedName name="EE" localSheetId="2">#REF!</definedName>
    <definedName name="EE">#REF!</definedName>
    <definedName name="EER" localSheetId="1">#REF!</definedName>
    <definedName name="EER" localSheetId="12">#REF!</definedName>
    <definedName name="EER" localSheetId="13">#REF!</definedName>
    <definedName name="EER" localSheetId="14">#REF!</definedName>
    <definedName name="EER" localSheetId="15">#REF!</definedName>
    <definedName name="EER" localSheetId="16">#REF!</definedName>
    <definedName name="EER" localSheetId="17">#REF!</definedName>
    <definedName name="EER" localSheetId="18">#REF!</definedName>
    <definedName name="EER" localSheetId="19">#REF!</definedName>
    <definedName name="EER" localSheetId="20">#REF!</definedName>
    <definedName name="EER" localSheetId="21">#REF!</definedName>
    <definedName name="EER" localSheetId="22">#REF!</definedName>
    <definedName name="EER" localSheetId="23">#REF!</definedName>
    <definedName name="EER" localSheetId="28">#REF!</definedName>
    <definedName name="EER" localSheetId="33">#REF!</definedName>
    <definedName name="EER" localSheetId="4">#REF!</definedName>
    <definedName name="EER" localSheetId="5">#REF!</definedName>
    <definedName name="EER" localSheetId="35">#REF!</definedName>
    <definedName name="EER" localSheetId="62">#REF!</definedName>
    <definedName name="EER" localSheetId="64">#REF!</definedName>
    <definedName name="EER" localSheetId="37">#REF!</definedName>
    <definedName name="EER" localSheetId="40">#REF!</definedName>
    <definedName name="EER" localSheetId="41">#REF!</definedName>
    <definedName name="EER" localSheetId="42">#REF!</definedName>
    <definedName name="EER" localSheetId="43">#REF!</definedName>
    <definedName name="EER" localSheetId="44">#REF!</definedName>
    <definedName name="EER" localSheetId="46">#REF!</definedName>
    <definedName name="EER" localSheetId="48">#REF!</definedName>
    <definedName name="EER" localSheetId="50">#REF!</definedName>
    <definedName name="EER" localSheetId="51">#REF!</definedName>
    <definedName name="EER" localSheetId="52">#REF!</definedName>
    <definedName name="EER" localSheetId="53">#REF!</definedName>
    <definedName name="EER" localSheetId="54">#REF!</definedName>
    <definedName name="EER" localSheetId="55">#REF!</definedName>
    <definedName name="EER" localSheetId="56">#REF!</definedName>
    <definedName name="EER" localSheetId="57">#REF!</definedName>
    <definedName name="EER" localSheetId="58">#REF!</definedName>
    <definedName name="EER" localSheetId="59">#REF!</definedName>
    <definedName name="EER" localSheetId="6">#REF!</definedName>
    <definedName name="EER" localSheetId="7">#REF!</definedName>
    <definedName name="EER" localSheetId="8">#REF!</definedName>
    <definedName name="EER" localSheetId="9">#REF!</definedName>
    <definedName name="EER" localSheetId="65">#REF!</definedName>
    <definedName name="EER" localSheetId="66">#REF!</definedName>
    <definedName name="EER" localSheetId="2">#REF!</definedName>
    <definedName name="EER">#REF!</definedName>
    <definedName name="EW" localSheetId="1">#REF!</definedName>
    <definedName name="EW" localSheetId="12">#REF!</definedName>
    <definedName name="EW" localSheetId="13">#REF!</definedName>
    <definedName name="EW" localSheetId="14">#REF!</definedName>
    <definedName name="EW" localSheetId="15">#REF!</definedName>
    <definedName name="EW" localSheetId="16">#REF!</definedName>
    <definedName name="EW" localSheetId="17">#REF!</definedName>
    <definedName name="EW" localSheetId="18">#REF!</definedName>
    <definedName name="EW" localSheetId="19">#REF!</definedName>
    <definedName name="EW" localSheetId="20">#REF!</definedName>
    <definedName name="EW" localSheetId="21">#REF!</definedName>
    <definedName name="EW" localSheetId="22">#REF!</definedName>
    <definedName name="EW" localSheetId="23">#REF!</definedName>
    <definedName name="EW" localSheetId="28">#REF!</definedName>
    <definedName name="EW" localSheetId="33">#REF!</definedName>
    <definedName name="EW" localSheetId="4">#REF!</definedName>
    <definedName name="EW" localSheetId="5">#REF!</definedName>
    <definedName name="EW" localSheetId="35">#REF!</definedName>
    <definedName name="EW" localSheetId="62">#REF!</definedName>
    <definedName name="EW" localSheetId="63">#REF!</definedName>
    <definedName name="EW" localSheetId="64">#REF!</definedName>
    <definedName name="EW" localSheetId="36">#REF!</definedName>
    <definedName name="EW" localSheetId="37">#REF!</definedName>
    <definedName name="EW" localSheetId="38">#REF!</definedName>
    <definedName name="EW" localSheetId="40">#REF!</definedName>
    <definedName name="EW" localSheetId="41">#REF!</definedName>
    <definedName name="EW" localSheetId="42">#REF!</definedName>
    <definedName name="EW" localSheetId="43">#REF!</definedName>
    <definedName name="EW" localSheetId="44">#REF!</definedName>
    <definedName name="EW" localSheetId="46">#REF!</definedName>
    <definedName name="EW" localSheetId="47">#REF!</definedName>
    <definedName name="EW" localSheetId="48">#REF!</definedName>
    <definedName name="EW" localSheetId="49">#REF!</definedName>
    <definedName name="EW" localSheetId="50">#REF!</definedName>
    <definedName name="EW" localSheetId="51">#REF!</definedName>
    <definedName name="EW" localSheetId="52">#REF!</definedName>
    <definedName name="EW" localSheetId="53">#REF!</definedName>
    <definedName name="EW" localSheetId="54">#REF!</definedName>
    <definedName name="EW" localSheetId="55">#REF!</definedName>
    <definedName name="EW" localSheetId="56">#REF!</definedName>
    <definedName name="EW" localSheetId="57">#REF!</definedName>
    <definedName name="EW" localSheetId="58">#REF!</definedName>
    <definedName name="EW" localSheetId="59">#REF!</definedName>
    <definedName name="EW" localSheetId="6">#REF!</definedName>
    <definedName name="EW" localSheetId="7">#REF!</definedName>
    <definedName name="EW" localSheetId="8">#REF!</definedName>
    <definedName name="EW" localSheetId="9">#REF!</definedName>
    <definedName name="EW" localSheetId="65">#REF!</definedName>
    <definedName name="EW" localSheetId="66">#REF!</definedName>
    <definedName name="EW" localSheetId="2">#REF!</definedName>
    <definedName name="EW">#REF!</definedName>
    <definedName name="FECHAUTO" localSheetId="67">'[1]CUADRO 3'!$A$3</definedName>
    <definedName name="FECHAUTO" localSheetId="0">'[1]CUADRO 3'!$A$3</definedName>
    <definedName name="FECHAUTO" localSheetId="1">'[1]CUADRO 3'!$A$3</definedName>
    <definedName name="FECHAUTO" localSheetId="12">#REF!</definedName>
    <definedName name="FECHAUTO" localSheetId="13">#REF!</definedName>
    <definedName name="FECHAUTO" localSheetId="14">#REF!</definedName>
    <definedName name="FECHAUTO" localSheetId="15">#REF!</definedName>
    <definedName name="FECHAUTO" localSheetId="16">#REF!</definedName>
    <definedName name="FECHAUTO" localSheetId="17">#REF!</definedName>
    <definedName name="FECHAUTO" localSheetId="18">#REF!</definedName>
    <definedName name="FECHAUTO" localSheetId="19">#REF!</definedName>
    <definedName name="FECHAUTO" localSheetId="20">#REF!</definedName>
    <definedName name="FECHAUTO" localSheetId="21">#REF!</definedName>
    <definedName name="FECHAUTO" localSheetId="22">#REF!</definedName>
    <definedName name="FECHAUTO" localSheetId="23">#REF!</definedName>
    <definedName name="FECHAUTO" localSheetId="28">#REF!</definedName>
    <definedName name="FECHAUTO" localSheetId="33">#REF!</definedName>
    <definedName name="FECHAUTO" localSheetId="4">#REF!</definedName>
    <definedName name="FECHAUTO" localSheetId="5">#REF!</definedName>
    <definedName name="FECHAUTO" localSheetId="34">'[1]CUADRO 3'!$A$3</definedName>
    <definedName name="FECHAUTO" localSheetId="35">'[1]CUADRO 3'!$A$3</definedName>
    <definedName name="FECHAUTO" localSheetId="61">'[1]CUADRO 3'!$A$3</definedName>
    <definedName name="FECHAUTO" localSheetId="62">'[1]CUADRO 3'!$A$3</definedName>
    <definedName name="FECHAUTO" localSheetId="63">'[1]CUADRO 3'!$A$3</definedName>
    <definedName name="FECHAUTO" localSheetId="64">'[1]CUADRO 3'!$A$3</definedName>
    <definedName name="FECHAUTO" localSheetId="36">'[1]CUADRO 3'!$A$3</definedName>
    <definedName name="FECHAUTO" localSheetId="37">'[1]CUADRO 3'!$A$3</definedName>
    <definedName name="FECHAUTO" localSheetId="38">'[1]CUADRO 3'!$A$3</definedName>
    <definedName name="FECHAUTO" localSheetId="39">'[1]CUADRO 3'!$A$3</definedName>
    <definedName name="FECHAUTO" localSheetId="40">'[1]CUADRO 3'!$A$3</definedName>
    <definedName name="FECHAUTO" localSheetId="41">'[1]CUADRO 3'!$A$3</definedName>
    <definedName name="FECHAUTO" localSheetId="42">'[1]CUADRO 3'!$A$3</definedName>
    <definedName name="FECHAUTO" localSheetId="43">'[1]CUADRO 3'!$A$3</definedName>
    <definedName name="FECHAUTO" localSheetId="44">'[1]CUADRO 3'!$A$3</definedName>
    <definedName name="FECHAUTO" localSheetId="45">'[1]CUADRO 3'!$A$3</definedName>
    <definedName name="FECHAUTO" localSheetId="46">'[1]CUADRO 3'!$A$3</definedName>
    <definedName name="FECHAUTO" localSheetId="47">'[1]CUADRO 3'!$A$3</definedName>
    <definedName name="FECHAUTO" localSheetId="48">'[1]CUADRO 3'!$A$3</definedName>
    <definedName name="FECHAUTO" localSheetId="49">'[1]CUADRO 3'!$A$3</definedName>
    <definedName name="FECHAUTO" localSheetId="50">'[1]CUADRO 3'!$A$3</definedName>
    <definedName name="FECHAUTO" localSheetId="51">'[1]CUADRO 3'!$A$3</definedName>
    <definedName name="FECHAUTO" localSheetId="52">'[1]CUADRO 3'!$A$3</definedName>
    <definedName name="FECHAUTO" localSheetId="53">'[1]CUADRO 3'!$A$3</definedName>
    <definedName name="FECHAUTO" localSheetId="54">'[1]CUADRO 3'!$A$3</definedName>
    <definedName name="FECHAUTO" localSheetId="55">'[1]CUADRO 3'!$A$3</definedName>
    <definedName name="FECHAUTO" localSheetId="56">'[1]CUADRO 3'!$A$3</definedName>
    <definedName name="FECHAUTO" localSheetId="57">'[1]CUADRO 3'!$A$3</definedName>
    <definedName name="FECHAUTO" localSheetId="58">'[1]CUADRO 3'!$A$3</definedName>
    <definedName name="FECHAUTO" localSheetId="59">'[1]CUADRO 3'!$A$3</definedName>
    <definedName name="FECHAUTO" localSheetId="60">'[1]CUADRO 3'!$A$3</definedName>
    <definedName name="FECHAUTO" localSheetId="6">#REF!</definedName>
    <definedName name="FECHAUTO" localSheetId="7">#REF!</definedName>
    <definedName name="FECHAUTO" localSheetId="8">#REF!</definedName>
    <definedName name="FECHAUTO" localSheetId="9">#REF!</definedName>
    <definedName name="FECHAUTO" localSheetId="65">#REF!</definedName>
    <definedName name="FECHAUTO" localSheetId="66">#REF!</definedName>
    <definedName name="FECHAUTO" localSheetId="2">#REF!</definedName>
    <definedName name="FECHAUTO">#REF!</definedName>
    <definedName name="FINIQUITO" localSheetId="1">#REF!</definedName>
    <definedName name="FINIQUITO" localSheetId="12">#REF!</definedName>
    <definedName name="FINIQUITO" localSheetId="13">#REF!</definedName>
    <definedName name="FINIQUITO" localSheetId="14">#REF!</definedName>
    <definedName name="FINIQUITO" localSheetId="15">#REF!</definedName>
    <definedName name="FINIQUITO" localSheetId="16">#REF!</definedName>
    <definedName name="FINIQUITO" localSheetId="17">#REF!</definedName>
    <definedName name="FINIQUITO" localSheetId="18">#REF!</definedName>
    <definedName name="FINIQUITO" localSheetId="19">#REF!</definedName>
    <definedName name="FINIQUITO" localSheetId="20">#REF!</definedName>
    <definedName name="FINIQUITO" localSheetId="21">#REF!</definedName>
    <definedName name="FINIQUITO" localSheetId="22">#REF!</definedName>
    <definedName name="FINIQUITO" localSheetId="23">#REF!</definedName>
    <definedName name="FINIQUITO" localSheetId="28">#REF!</definedName>
    <definedName name="FINIQUITO" localSheetId="33">#REF!</definedName>
    <definedName name="FINIQUITO" localSheetId="4">#REF!</definedName>
    <definedName name="FINIQUITO" localSheetId="5">'[2]ANEXO 4.9 ACCSXCONTRATO'!#REF!</definedName>
    <definedName name="FINIQUITO" localSheetId="35">#REF!</definedName>
    <definedName name="FINIQUITO" localSheetId="62">#REF!</definedName>
    <definedName name="FINIQUITO" localSheetId="64">#REF!</definedName>
    <definedName name="FINIQUITO" localSheetId="36">#REF!</definedName>
    <definedName name="FINIQUITO" localSheetId="37">#REF!</definedName>
    <definedName name="FINIQUITO" localSheetId="40">#REF!</definedName>
    <definedName name="FINIQUITO" localSheetId="41">#REF!</definedName>
    <definedName name="FINIQUITO" localSheetId="42">#REF!</definedName>
    <definedName name="FINIQUITO" localSheetId="43">#REF!</definedName>
    <definedName name="FINIQUITO" localSheetId="44">#REF!</definedName>
    <definedName name="FINIQUITO" localSheetId="46">#REF!</definedName>
    <definedName name="FINIQUITO" localSheetId="47">#REF!</definedName>
    <definedName name="FINIQUITO" localSheetId="48">#REF!</definedName>
    <definedName name="FINIQUITO" localSheetId="49">#REF!</definedName>
    <definedName name="FINIQUITO" localSheetId="50">#REF!</definedName>
    <definedName name="FINIQUITO" localSheetId="51">#REF!</definedName>
    <definedName name="FINIQUITO" localSheetId="52">#REF!</definedName>
    <definedName name="FINIQUITO" localSheetId="53">#REF!</definedName>
    <definedName name="FINIQUITO" localSheetId="54">#REF!</definedName>
    <definedName name="FINIQUITO" localSheetId="55">#REF!</definedName>
    <definedName name="FINIQUITO" localSheetId="56">#REF!</definedName>
    <definedName name="FINIQUITO" localSheetId="57">#REF!</definedName>
    <definedName name="FINIQUITO" localSheetId="58">#REF!</definedName>
    <definedName name="FINIQUITO" localSheetId="59">#REF!</definedName>
    <definedName name="FINIQUITO" localSheetId="6">'[2]ANEXO 4.9 ACCSXCONTRATO'!#REF!</definedName>
    <definedName name="FINIQUITO" localSheetId="7">'[2]ANEXO 4.9 ACCSXCONTRATO'!#REF!</definedName>
    <definedName name="FINIQUITO" localSheetId="8">'[2]ANEXO 4.9 ACCSXCONTRATO'!#REF!</definedName>
    <definedName name="FINIQUITO" localSheetId="9">'[2]ANEXO 4.9 ACCSXCONTRATO'!#REF!</definedName>
    <definedName name="FINIQUITO" localSheetId="65">'[2]ANEXO 4.9 ACCSXCONTRATO'!#REF!</definedName>
    <definedName name="FINIQUITO" localSheetId="66">'[2]ANEXO 4.9 ACCSXCONTRATO'!#REF!</definedName>
    <definedName name="FINIQUITO" localSheetId="2">'[2]ANEXO 4.9 ACCSXCONTRATO'!#REF!</definedName>
    <definedName name="FINIQUITO">#REF!</definedName>
    <definedName name="III" localSheetId="12">'[2]ANEXO 4.9 ACCSXCONTRATO'!#REF!</definedName>
    <definedName name="III" localSheetId="13">'[2]ANEXO 4.9 ACCSXCONTRATO'!#REF!</definedName>
    <definedName name="III" localSheetId="14">'[2]ANEXO 4.9 ACCSXCONTRATO'!#REF!</definedName>
    <definedName name="III" localSheetId="15">'[2]ANEXO 4.9 ACCSXCONTRATO'!#REF!</definedName>
    <definedName name="III" localSheetId="16">'[2]ANEXO 4.9 ACCSXCONTRATO'!#REF!</definedName>
    <definedName name="III" localSheetId="17">'[2]ANEXO 4.9 ACCSXCONTRATO'!#REF!</definedName>
    <definedName name="III" localSheetId="18">'[2]ANEXO 4.9 ACCSXCONTRATO'!#REF!</definedName>
    <definedName name="III" localSheetId="19">'[2]ANEXO 4.9 ACCSXCONTRATO'!#REF!</definedName>
    <definedName name="III" localSheetId="20">'[2]ANEXO 4.9 ACCSXCONTRATO'!#REF!</definedName>
    <definedName name="III" localSheetId="21">'[2]ANEXO 4.9 ACCSXCONTRATO'!#REF!</definedName>
    <definedName name="III" localSheetId="22">'[2]ANEXO 4.9 ACCSXCONTRATO'!#REF!</definedName>
    <definedName name="III" localSheetId="23">'[2]ANEXO 4.9 ACCSXCONTRATO'!#REF!</definedName>
    <definedName name="III" localSheetId="28">'[2]ANEXO 4.9 ACCSXCONTRATO'!#REF!</definedName>
    <definedName name="III" localSheetId="33">'[2]ANEXO 4.9 ACCSXCONTRATO'!#REF!</definedName>
    <definedName name="III" localSheetId="4">'[2]ANEXO 4.9 ACCSXCONTRATO'!#REF!</definedName>
    <definedName name="III" localSheetId="5">'[2]ANEXO 4.9 ACCSXCONTRATO'!#REF!</definedName>
    <definedName name="III" localSheetId="35">'[2]ANEXO 4.9 ACCSXCONTRATO'!#REF!</definedName>
    <definedName name="III" localSheetId="62">'[2]ANEXO 4.9 ACCSXCONTRATO'!#REF!</definedName>
    <definedName name="III" localSheetId="64">'[2]ANEXO 4.9 ACCSXCONTRATO'!#REF!</definedName>
    <definedName name="III" localSheetId="37">'[2]ANEXO 4.9 ACCSXCONTRATO'!#REF!</definedName>
    <definedName name="III" localSheetId="40">'[2]ANEXO 4.9 ACCSXCONTRATO'!#REF!</definedName>
    <definedName name="III" localSheetId="42">'[2]ANEXO 4.9 ACCSXCONTRATO'!#REF!</definedName>
    <definedName name="III" localSheetId="43">'[2]ANEXO 4.9 ACCSXCONTRATO'!#REF!</definedName>
    <definedName name="III" localSheetId="46">'[2]ANEXO 4.9 ACCSXCONTRATO'!#REF!</definedName>
    <definedName name="III" localSheetId="48">'[2]ANEXO 4.9 ACCSXCONTRATO'!#REF!</definedName>
    <definedName name="III" localSheetId="52">'[2]ANEXO 4.9 ACCSXCONTRATO'!#REF!</definedName>
    <definedName name="III" localSheetId="54">'[2]ANEXO 4.9 ACCSXCONTRATO'!#REF!</definedName>
    <definedName name="III" localSheetId="56">'[2]ANEXO 4.9 ACCSXCONTRATO'!#REF!</definedName>
    <definedName name="III" localSheetId="57">'[2]ANEXO 4.9 ACCSXCONTRATO'!#REF!</definedName>
    <definedName name="III" localSheetId="59">'[2]ANEXO 4.9 ACCSXCONTRATO'!#REF!</definedName>
    <definedName name="III" localSheetId="6">'[2]ANEXO 4.9 ACCSXCONTRATO'!#REF!</definedName>
    <definedName name="III" localSheetId="7">'[2]ANEXO 4.9 ACCSXCONTRATO'!#REF!</definedName>
    <definedName name="III" localSheetId="8">'[2]ANEXO 4.9 ACCSXCONTRATO'!#REF!</definedName>
    <definedName name="III" localSheetId="9">'[2]ANEXO 4.9 ACCSXCONTRATO'!#REF!</definedName>
    <definedName name="III" localSheetId="2">'[2]ANEXO 4.9 ACCSXCONTRATO'!#REF!</definedName>
    <definedName name="III">'[2]ANEXO 4.9 ACCSXCONTRATO'!#REF!</definedName>
    <definedName name="JJJ" localSheetId="1">'[3]ANEXO 4.9 ACCSXCONTRATO'!#REF!</definedName>
    <definedName name="JJJ" localSheetId="12">'[3]ANEXO 4.9 ACCSXCONTRATO'!#REF!</definedName>
    <definedName name="JJJ" localSheetId="13">'[3]ANEXO 4.9 ACCSXCONTRATO'!#REF!</definedName>
    <definedName name="JJJ" localSheetId="14">'[3]ANEXO 4.9 ACCSXCONTRATO'!#REF!</definedName>
    <definedName name="JJJ" localSheetId="15">'[3]ANEXO 4.9 ACCSXCONTRATO'!#REF!</definedName>
    <definedName name="JJJ" localSheetId="16">'[3]ANEXO 4.9 ACCSXCONTRATO'!#REF!</definedName>
    <definedName name="JJJ" localSheetId="17">'[3]ANEXO 4.9 ACCSXCONTRATO'!#REF!</definedName>
    <definedName name="JJJ" localSheetId="18">'[3]ANEXO 4.9 ACCSXCONTRATO'!#REF!</definedName>
    <definedName name="JJJ" localSheetId="19">'[3]ANEXO 4.9 ACCSXCONTRATO'!#REF!</definedName>
    <definedName name="JJJ" localSheetId="20">'[3]ANEXO 4.9 ACCSXCONTRATO'!#REF!</definedName>
    <definedName name="JJJ" localSheetId="21">'[3]ANEXO 4.9 ACCSXCONTRATO'!#REF!</definedName>
    <definedName name="JJJ" localSheetId="22">'[3]ANEXO 4.9 ACCSXCONTRATO'!#REF!</definedName>
    <definedName name="JJJ" localSheetId="23">'[3]ANEXO 4.9 ACCSXCONTRATO'!#REF!</definedName>
    <definedName name="JJJ" localSheetId="28">'[3]ANEXO 4.9 ACCSXCONTRATO'!#REF!</definedName>
    <definedName name="JJJ" localSheetId="33">'[3]ANEXO 4.9 ACCSXCONTRATO'!#REF!</definedName>
    <definedName name="JJJ" localSheetId="4">'[3]ANEXO 4.9 ACCSXCONTRATO'!#REF!</definedName>
    <definedName name="JJJ" localSheetId="5">'[3]ANEXO 4.9 ACCSXCONTRATO'!#REF!</definedName>
    <definedName name="JJJ" localSheetId="35">'[3]ANEXO 4.9 ACCSXCONTRATO'!#REF!</definedName>
    <definedName name="JJJ" localSheetId="62">'[3]ANEXO 4.9 ACCSXCONTRATO'!#REF!</definedName>
    <definedName name="JJJ" localSheetId="64">'[3]ANEXO 4.9 ACCSXCONTRATO'!#REF!</definedName>
    <definedName name="JJJ" localSheetId="37">'[3]ANEXO 4.9 ACCSXCONTRATO'!#REF!</definedName>
    <definedName name="JJJ" localSheetId="40">'[3]ANEXO 4.9 ACCSXCONTRATO'!#REF!</definedName>
    <definedName name="JJJ" localSheetId="41">'[3]ANEXO 4.9 ACCSXCONTRATO'!#REF!</definedName>
    <definedName name="JJJ" localSheetId="42">'[3]ANEXO 4.9 ACCSXCONTRATO'!#REF!</definedName>
    <definedName name="JJJ" localSheetId="43">'[3]ANEXO 4.9 ACCSXCONTRATO'!#REF!</definedName>
    <definedName name="JJJ" localSheetId="44">'[3]ANEXO 4.9 ACCSXCONTRATO'!#REF!</definedName>
    <definedName name="JJJ" localSheetId="46">'[3]ANEXO 4.9 ACCSXCONTRATO'!#REF!</definedName>
    <definedName name="JJJ" localSheetId="48">'[3]ANEXO 4.9 ACCSXCONTRATO'!#REF!</definedName>
    <definedName name="JJJ" localSheetId="50">'[3]ANEXO 4.9 ACCSXCONTRATO'!#REF!</definedName>
    <definedName name="JJJ" localSheetId="52">'[3]ANEXO 4.9 ACCSXCONTRATO'!#REF!</definedName>
    <definedName name="JJJ" localSheetId="53">'[3]ANEXO 4.9 ACCSXCONTRATO'!#REF!</definedName>
    <definedName name="JJJ" localSheetId="54">'[3]ANEXO 4.9 ACCSXCONTRATO'!#REF!</definedName>
    <definedName name="JJJ" localSheetId="55">'[3]ANEXO 4.9 ACCSXCONTRATO'!#REF!</definedName>
    <definedName name="JJJ" localSheetId="56">'[3]ANEXO 4.9 ACCSXCONTRATO'!#REF!</definedName>
    <definedName name="JJJ" localSheetId="57">'[3]ANEXO 4.9 ACCSXCONTRATO'!#REF!</definedName>
    <definedName name="JJJ" localSheetId="58">'[3]ANEXO 4.9 ACCSXCONTRATO'!#REF!</definedName>
    <definedName name="JJJ" localSheetId="59">'[3]ANEXO 4.9 ACCSXCONTRATO'!#REF!</definedName>
    <definedName name="JJJ" localSheetId="6">'[3]ANEXO 4.9 ACCSXCONTRATO'!#REF!</definedName>
    <definedName name="JJJ" localSheetId="7">'[3]ANEXO 4.9 ACCSXCONTRATO'!#REF!</definedName>
    <definedName name="JJJ" localSheetId="8">'[3]ANEXO 4.9 ACCSXCONTRATO'!#REF!</definedName>
    <definedName name="JJJ" localSheetId="9">'[3]ANEXO 4.9 ACCSXCONTRATO'!#REF!</definedName>
    <definedName name="JJJ" localSheetId="65">'[3]ANEXO 4.9 ACCSXCONTRATO'!#REF!</definedName>
    <definedName name="JJJ" localSheetId="66">'[3]ANEXO 4.9 ACCSXCONTRATO'!#REF!</definedName>
    <definedName name="JJJ" localSheetId="2">'[3]ANEXO 4.9 ACCSXCONTRATO'!#REF!</definedName>
    <definedName name="JJJ">'[3]ANEXO 4.9 ACCSXCONTRATO'!#REF!</definedName>
    <definedName name="JJJJJJJ" localSheetId="1">#REF!</definedName>
    <definedName name="JJJJJJJ" localSheetId="12">#REF!</definedName>
    <definedName name="JJJJJJJ" localSheetId="13">#REF!</definedName>
    <definedName name="JJJJJJJ" localSheetId="14">#REF!</definedName>
    <definedName name="JJJJJJJ" localSheetId="15">#REF!</definedName>
    <definedName name="JJJJJJJ" localSheetId="16">#REF!</definedName>
    <definedName name="JJJJJJJ" localSheetId="17">#REF!</definedName>
    <definedName name="JJJJJJJ" localSheetId="18">#REF!</definedName>
    <definedName name="JJJJJJJ" localSheetId="19">#REF!</definedName>
    <definedName name="JJJJJJJ" localSheetId="20">#REF!</definedName>
    <definedName name="JJJJJJJ" localSheetId="21">#REF!</definedName>
    <definedName name="JJJJJJJ" localSheetId="22">#REF!</definedName>
    <definedName name="JJJJJJJ" localSheetId="23">#REF!</definedName>
    <definedName name="JJJJJJJ" localSheetId="28">#REF!</definedName>
    <definedName name="JJJJJJJ" localSheetId="33">#REF!</definedName>
    <definedName name="JJJJJJJ" localSheetId="4">#REF!</definedName>
    <definedName name="JJJJJJJ" localSheetId="5">#REF!</definedName>
    <definedName name="JJJJJJJ" localSheetId="35">#REF!</definedName>
    <definedName name="JJJJJJJ" localSheetId="62">#REF!</definedName>
    <definedName name="JJJJJJJ" localSheetId="64">#REF!</definedName>
    <definedName name="JJJJJJJ" localSheetId="37">#REF!</definedName>
    <definedName name="JJJJJJJ" localSheetId="40">#REF!</definedName>
    <definedName name="JJJJJJJ" localSheetId="41">#REF!</definedName>
    <definedName name="JJJJJJJ" localSheetId="42">#REF!</definedName>
    <definedName name="JJJJJJJ" localSheetId="43">#REF!</definedName>
    <definedName name="JJJJJJJ" localSheetId="44">#REF!</definedName>
    <definedName name="JJJJJJJ" localSheetId="46">#REF!</definedName>
    <definedName name="JJJJJJJ" localSheetId="48">#REF!</definedName>
    <definedName name="JJJJJJJ" localSheetId="52">#REF!</definedName>
    <definedName name="JJJJJJJ" localSheetId="54">#REF!</definedName>
    <definedName name="JJJJJJJ" localSheetId="56">#REF!</definedName>
    <definedName name="JJJJJJJ" localSheetId="57">#REF!</definedName>
    <definedName name="JJJJJJJ" localSheetId="59">#REF!</definedName>
    <definedName name="JJJJJJJ" localSheetId="6">#REF!</definedName>
    <definedName name="JJJJJJJ" localSheetId="7">#REF!</definedName>
    <definedName name="JJJJJJJ" localSheetId="8">#REF!</definedName>
    <definedName name="JJJJJJJ" localSheetId="9">#REF!</definedName>
    <definedName name="JJJJJJJ" localSheetId="65">#REF!</definedName>
    <definedName name="JJJJJJJ" localSheetId="66">#REF!</definedName>
    <definedName name="JJJJJJJ" localSheetId="2">#REF!</definedName>
    <definedName name="JJJJJJJ">#REF!</definedName>
    <definedName name="JOJOJO" localSheetId="1">#REF!</definedName>
    <definedName name="JOJOJO" localSheetId="12">#REF!</definedName>
    <definedName name="JOJOJO" localSheetId="13">#REF!</definedName>
    <definedName name="JOJOJO" localSheetId="14">#REF!</definedName>
    <definedName name="JOJOJO" localSheetId="15">#REF!</definedName>
    <definedName name="JOJOJO" localSheetId="16">#REF!</definedName>
    <definedName name="JOJOJO" localSheetId="17">#REF!</definedName>
    <definedName name="JOJOJO" localSheetId="18">#REF!</definedName>
    <definedName name="JOJOJO" localSheetId="19">#REF!</definedName>
    <definedName name="JOJOJO" localSheetId="20">#REF!</definedName>
    <definedName name="JOJOJO" localSheetId="21">#REF!</definedName>
    <definedName name="JOJOJO" localSheetId="22">#REF!</definedName>
    <definedName name="JOJOJO" localSheetId="23">#REF!</definedName>
    <definedName name="JOJOJO" localSheetId="28">#REF!</definedName>
    <definedName name="JOJOJO" localSheetId="33">#REF!</definedName>
    <definedName name="JOJOJO" localSheetId="4">#REF!</definedName>
    <definedName name="JOJOJO" localSheetId="5">#REF!</definedName>
    <definedName name="JOJOJO" localSheetId="35">#REF!</definedName>
    <definedName name="JOJOJO" localSheetId="62">#REF!</definedName>
    <definedName name="JOJOJO" localSheetId="64">#REF!</definedName>
    <definedName name="JOJOJO" localSheetId="37">#REF!</definedName>
    <definedName name="JOJOJO" localSheetId="40">#REF!</definedName>
    <definedName name="JOJOJO" localSheetId="41">#REF!</definedName>
    <definedName name="JOJOJO" localSheetId="42">#REF!</definedName>
    <definedName name="JOJOJO" localSheetId="43">#REF!</definedName>
    <definedName name="JOJOJO" localSheetId="44">#REF!</definedName>
    <definedName name="JOJOJO" localSheetId="46">#REF!</definedName>
    <definedName name="JOJOJO" localSheetId="48">#REF!</definedName>
    <definedName name="JOJOJO" localSheetId="50">#REF!</definedName>
    <definedName name="JOJOJO" localSheetId="52">#REF!</definedName>
    <definedName name="JOJOJO" localSheetId="53">#REF!</definedName>
    <definedName name="JOJOJO" localSheetId="54">#REF!</definedName>
    <definedName name="JOJOJO" localSheetId="56">#REF!</definedName>
    <definedName name="JOJOJO" localSheetId="57">#REF!</definedName>
    <definedName name="JOJOJO" localSheetId="58">#REF!</definedName>
    <definedName name="JOJOJO" localSheetId="59">#REF!</definedName>
    <definedName name="JOJOJO" localSheetId="6">#REF!</definedName>
    <definedName name="JOJOJO" localSheetId="7">#REF!</definedName>
    <definedName name="JOJOJO" localSheetId="8">#REF!</definedName>
    <definedName name="JOJOJO" localSheetId="9">#REF!</definedName>
    <definedName name="JOJOJO" localSheetId="65">#REF!</definedName>
    <definedName name="JOJOJO" localSheetId="66">#REF!</definedName>
    <definedName name="JOJOJO" localSheetId="2">#REF!</definedName>
    <definedName name="JOJOJO">#REF!</definedName>
    <definedName name="LISTA" localSheetId="1">'[4]ACCCONVENIDAS 4.B'!#REF!</definedName>
    <definedName name="LISTA" localSheetId="12">'ACCCONVENIDAS 4.B'!#REF!</definedName>
    <definedName name="LISTA" localSheetId="13">'ACCCONVENIDAS 4.B'!#REF!</definedName>
    <definedName name="LISTA" localSheetId="14">'ACCCONVENIDAS 4.B'!#REF!</definedName>
    <definedName name="LISTA" localSheetId="15">'ACCCONVENIDAS 4.B'!#REF!</definedName>
    <definedName name="LISTA" localSheetId="16">'ACCCONVENIDAS 4.B'!#REF!</definedName>
    <definedName name="LISTA" localSheetId="17">'ACCCONVENIDAS 4.B'!#REF!</definedName>
    <definedName name="LISTA" localSheetId="18">'ACCCONVENIDAS 4.B'!#REF!</definedName>
    <definedName name="LISTA" localSheetId="19">'ACCCONVENIDAS 4.B'!#REF!</definedName>
    <definedName name="LISTA" localSheetId="20">'ACCCONVENIDAS 4.B'!#REF!</definedName>
    <definedName name="LISTA" localSheetId="21">'ACCCONVENIDAS 4.B'!#REF!</definedName>
    <definedName name="LISTA" localSheetId="22">'ACCCONVENIDAS 4.B'!#REF!</definedName>
    <definedName name="LISTA" localSheetId="23">'ACCCONVENIDAS 4.B'!#REF!</definedName>
    <definedName name="LISTA" localSheetId="28">'ACCCONVENIDAS 4.B'!#REF!</definedName>
    <definedName name="LISTA" localSheetId="33">'ACCCONVENIDAS 4.B'!#REF!</definedName>
    <definedName name="LISTA" localSheetId="4">'ACCCONVENIDAS 4.B'!#REF!</definedName>
    <definedName name="LISTA" localSheetId="5">'[2]ACCCONVENIDAS 4.B'!#REF!</definedName>
    <definedName name="LISTA" localSheetId="35">'ACCCONVENIDAS 4.B'!#REF!</definedName>
    <definedName name="LISTA" localSheetId="62">'ACCCONVENIDAS 4.B'!#REF!</definedName>
    <definedName name="LISTA" localSheetId="64">'ACCCONVENIDAS 4.B'!#REF!</definedName>
    <definedName name="LISTA" localSheetId="36">'ACCCONVENIDAS 4.B'!#REF!</definedName>
    <definedName name="LISTA" localSheetId="37">'ACCCONVENIDAS 4.B'!#REF!</definedName>
    <definedName name="LISTA" localSheetId="40">'ACCCONVENIDAS 4.B'!#REF!</definedName>
    <definedName name="LISTA" localSheetId="41">'ACCCONVENIDAS 4.B'!#REF!</definedName>
    <definedName name="LISTA" localSheetId="42">'ACCCONVENIDAS 4.B'!#REF!</definedName>
    <definedName name="LISTA" localSheetId="43">'ACCCONVENIDAS 4.B'!#REF!</definedName>
    <definedName name="LISTA" localSheetId="44">'ACCCONVENIDAS 4.B'!#REF!</definedName>
    <definedName name="LISTA" localSheetId="46">'ACCCONVENIDAS 4.B'!#REF!</definedName>
    <definedName name="LISTA" localSheetId="47">'ACCCONVENIDAS 4.B'!#REF!</definedName>
    <definedName name="LISTA" localSheetId="48">'ACCCONVENIDAS 4.B'!#REF!</definedName>
    <definedName name="LISTA" localSheetId="49">'ACCCONVENIDAS 4.B'!#REF!</definedName>
    <definedName name="LISTA" localSheetId="50">'ACCCONVENIDAS 4.B'!#REF!</definedName>
    <definedName name="LISTA" localSheetId="51">'ACCCONVENIDAS 4.B'!#REF!</definedName>
    <definedName name="LISTA" localSheetId="52">'ACCCONVENIDAS 4.B'!#REF!</definedName>
    <definedName name="LISTA" localSheetId="53">'ACCCONVENIDAS 4.B'!#REF!</definedName>
    <definedName name="LISTA" localSheetId="54">'ACCCONVENIDAS 4.B'!#REF!</definedName>
    <definedName name="LISTA" localSheetId="55">'ACCCONVENIDAS 4.B'!#REF!</definedName>
    <definedName name="LISTA" localSheetId="56">'ACCCONVENIDAS 4.B'!#REF!</definedName>
    <definedName name="LISTA" localSheetId="57">'ACCCONVENIDAS 4.B'!#REF!</definedName>
    <definedName name="LISTA" localSheetId="58">'ACCCONVENIDAS 4.B'!#REF!</definedName>
    <definedName name="LISTA" localSheetId="59">'ACCCONVENIDAS 4.B'!#REF!</definedName>
    <definedName name="LISTA" localSheetId="6">'[2]ACCCONVENIDAS 4.B'!#REF!</definedName>
    <definedName name="LISTA" localSheetId="7">'[2]ACCCONVENIDAS 4.B'!#REF!</definedName>
    <definedName name="LISTA" localSheetId="8">'[2]ACCCONVENIDAS 4.B'!#REF!</definedName>
    <definedName name="LISTA" localSheetId="9">'[2]ACCCONVENIDAS 4.B'!#REF!</definedName>
    <definedName name="LISTA" localSheetId="65">'[2]ACCCONVENIDAS 4.B'!#REF!</definedName>
    <definedName name="LISTA" localSheetId="66">'[2]ACCCONVENIDAS 4.B'!#REF!</definedName>
    <definedName name="LISTA" localSheetId="2">'[2]ACCCONVENIDAS 4.B'!#REF!</definedName>
    <definedName name="LISTA">'ACCCONVENIDAS 4.B'!#REF!</definedName>
    <definedName name="META" localSheetId="1">#REF!</definedName>
    <definedName name="META" localSheetId="12">#REF!</definedName>
    <definedName name="META" localSheetId="13">#REF!</definedName>
    <definedName name="META" localSheetId="14">#REF!</definedName>
    <definedName name="META" localSheetId="15">#REF!</definedName>
    <definedName name="META" localSheetId="16">#REF!</definedName>
    <definedName name="META" localSheetId="17">#REF!</definedName>
    <definedName name="META" localSheetId="18">#REF!</definedName>
    <definedName name="META" localSheetId="19">#REF!</definedName>
    <definedName name="META" localSheetId="20">#REF!</definedName>
    <definedName name="META" localSheetId="21">#REF!</definedName>
    <definedName name="META" localSheetId="22">#REF!</definedName>
    <definedName name="META" localSheetId="23">#REF!</definedName>
    <definedName name="META" localSheetId="28">#REF!</definedName>
    <definedName name="META" localSheetId="33">#REF!</definedName>
    <definedName name="META" localSheetId="4">#REF!</definedName>
    <definedName name="META" localSheetId="5">'[2]ANEXO 3 PROG.PPTARIOS'!#REF!</definedName>
    <definedName name="META" localSheetId="35">#REF!</definedName>
    <definedName name="META" localSheetId="62">#REF!</definedName>
    <definedName name="META" localSheetId="64">#REF!</definedName>
    <definedName name="META" localSheetId="36">#REF!</definedName>
    <definedName name="META" localSheetId="37">#REF!</definedName>
    <definedName name="META" localSheetId="40">#REF!</definedName>
    <definedName name="META" localSheetId="41">#REF!</definedName>
    <definedName name="META" localSheetId="42">#REF!</definedName>
    <definedName name="META" localSheetId="43">#REF!</definedName>
    <definedName name="META" localSheetId="44">#REF!</definedName>
    <definedName name="META" localSheetId="46">#REF!</definedName>
    <definedName name="META" localSheetId="47">#REF!</definedName>
    <definedName name="META" localSheetId="48">#REF!</definedName>
    <definedName name="META" localSheetId="49">#REF!</definedName>
    <definedName name="META" localSheetId="50">#REF!</definedName>
    <definedName name="META" localSheetId="51">#REF!</definedName>
    <definedName name="META" localSheetId="52">#REF!</definedName>
    <definedName name="META" localSheetId="53">#REF!</definedName>
    <definedName name="META" localSheetId="54">#REF!</definedName>
    <definedName name="META" localSheetId="55">#REF!</definedName>
    <definedName name="META" localSheetId="56">#REF!</definedName>
    <definedName name="META" localSheetId="57">#REF!</definedName>
    <definedName name="META" localSheetId="58">#REF!</definedName>
    <definedName name="META" localSheetId="59">#REF!</definedName>
    <definedName name="META" localSheetId="6">'[2]ANEXO 3 PROG.PPTARIOS'!#REF!</definedName>
    <definedName name="META" localSheetId="7">'[2]ANEXO 3 PROG.PPTARIOS'!#REF!</definedName>
    <definedName name="META" localSheetId="8">'[2]ANEXO 3 PROG.PPTARIOS'!#REF!</definedName>
    <definedName name="META" localSheetId="9">'[2]ANEXO 3 PROG.PPTARIOS'!#REF!</definedName>
    <definedName name="META" localSheetId="65">'[2]ANEXO 3 PROG.PPTARIOS'!#REF!</definedName>
    <definedName name="META" localSheetId="66">'[2]ANEXO 3 PROG.PPTARIOS'!#REF!</definedName>
    <definedName name="META" localSheetId="2">'[2]ANEXO 3 PROG.PPTARIOS'!#REF!</definedName>
    <definedName name="META">#REF!</definedName>
    <definedName name="META2" localSheetId="1">#REF!</definedName>
    <definedName name="META2" localSheetId="12">#REF!</definedName>
    <definedName name="META2" localSheetId="13">#REF!</definedName>
    <definedName name="META2" localSheetId="14">#REF!</definedName>
    <definedName name="META2" localSheetId="15">#REF!</definedName>
    <definedName name="META2" localSheetId="16">#REF!</definedName>
    <definedName name="META2" localSheetId="17">#REF!</definedName>
    <definedName name="META2" localSheetId="18">#REF!</definedName>
    <definedName name="META2" localSheetId="19">#REF!</definedName>
    <definedName name="META2" localSheetId="20">#REF!</definedName>
    <definedName name="META2" localSheetId="21">#REF!</definedName>
    <definedName name="META2" localSheetId="22">#REF!</definedName>
    <definedName name="META2" localSheetId="23">#REF!</definedName>
    <definedName name="META2" localSheetId="28">#REF!</definedName>
    <definedName name="META2" localSheetId="33">#REF!</definedName>
    <definedName name="META2" localSheetId="4">#REF!</definedName>
    <definedName name="META2" localSheetId="5">'[2]ANEXO 3 PROG.PPTARIOS'!#REF!</definedName>
    <definedName name="META2" localSheetId="35">#REF!</definedName>
    <definedName name="META2" localSheetId="62">#REF!</definedName>
    <definedName name="META2" localSheetId="64">#REF!</definedName>
    <definedName name="META2" localSheetId="36">#REF!</definedName>
    <definedName name="META2" localSheetId="37">#REF!</definedName>
    <definedName name="META2" localSheetId="40">#REF!</definedName>
    <definedName name="META2" localSheetId="41">#REF!</definedName>
    <definedName name="META2" localSheetId="42">#REF!</definedName>
    <definedName name="META2" localSheetId="43">#REF!</definedName>
    <definedName name="META2" localSheetId="44">#REF!</definedName>
    <definedName name="META2" localSheetId="46">#REF!</definedName>
    <definedName name="META2" localSheetId="47">#REF!</definedName>
    <definedName name="META2" localSheetId="48">#REF!</definedName>
    <definedName name="META2" localSheetId="49">#REF!</definedName>
    <definedName name="META2" localSheetId="50">#REF!</definedName>
    <definedName name="META2" localSheetId="51">#REF!</definedName>
    <definedName name="META2" localSheetId="52">#REF!</definedName>
    <definedName name="META2" localSheetId="53">#REF!</definedName>
    <definedName name="META2" localSheetId="54">#REF!</definedName>
    <definedName name="META2" localSheetId="55">#REF!</definedName>
    <definedName name="META2" localSheetId="56">#REF!</definedName>
    <definedName name="META2" localSheetId="57">#REF!</definedName>
    <definedName name="META2" localSheetId="58">#REF!</definedName>
    <definedName name="META2" localSheetId="59">#REF!</definedName>
    <definedName name="META2" localSheetId="6">'[2]ANEXO 3 PROG.PPTARIOS'!#REF!</definedName>
    <definedName name="META2" localSheetId="7">'[2]ANEXO 3 PROG.PPTARIOS'!#REF!</definedName>
    <definedName name="META2" localSheetId="8">'[2]ANEXO 3 PROG.PPTARIOS'!#REF!</definedName>
    <definedName name="META2" localSheetId="9">'[2]ANEXO 3 PROG.PPTARIOS'!#REF!</definedName>
    <definedName name="META2" localSheetId="65">'[2]ANEXO 3 PROG.PPTARIOS'!#REF!</definedName>
    <definedName name="META2" localSheetId="66">'[2]ANEXO 3 PROG.PPTARIOS'!#REF!</definedName>
    <definedName name="META2" localSheetId="2">'[2]ANEXO 3 PROG.PPTARIOS'!#REF!</definedName>
    <definedName name="META2">#REF!</definedName>
    <definedName name="momen" localSheetId="1">'[3]ANEXO 4.9 ACCSXCONTRATO'!#REF!</definedName>
    <definedName name="momen" localSheetId="12">'[3]ANEXO 4.9 ACCSXCONTRATO'!#REF!</definedName>
    <definedName name="momen" localSheetId="13">'[3]ANEXO 4.9 ACCSXCONTRATO'!#REF!</definedName>
    <definedName name="momen" localSheetId="14">'[3]ANEXO 4.9 ACCSXCONTRATO'!#REF!</definedName>
    <definedName name="momen" localSheetId="15">'[3]ANEXO 4.9 ACCSXCONTRATO'!#REF!</definedName>
    <definedName name="momen" localSheetId="16">'[3]ANEXO 4.9 ACCSXCONTRATO'!#REF!</definedName>
    <definedName name="momen" localSheetId="17">'[3]ANEXO 4.9 ACCSXCONTRATO'!#REF!</definedName>
    <definedName name="momen" localSheetId="18">'[3]ANEXO 4.9 ACCSXCONTRATO'!#REF!</definedName>
    <definedName name="momen" localSheetId="19">'[3]ANEXO 4.9 ACCSXCONTRATO'!#REF!</definedName>
    <definedName name="momen" localSheetId="20">'[3]ANEXO 4.9 ACCSXCONTRATO'!#REF!</definedName>
    <definedName name="momen" localSheetId="21">'[3]ANEXO 4.9 ACCSXCONTRATO'!#REF!</definedName>
    <definedName name="momen" localSheetId="22">'[3]ANEXO 4.9 ACCSXCONTRATO'!#REF!</definedName>
    <definedName name="momen" localSheetId="23">'[3]ANEXO 4.9 ACCSXCONTRATO'!#REF!</definedName>
    <definedName name="momen" localSheetId="28">'[3]ANEXO 4.9 ACCSXCONTRATO'!#REF!</definedName>
    <definedName name="momen" localSheetId="33">'[3]ANEXO 4.9 ACCSXCONTRATO'!#REF!</definedName>
    <definedName name="momen" localSheetId="4">'[3]ANEXO 4.9 ACCSXCONTRATO'!#REF!</definedName>
    <definedName name="momen" localSheetId="5">'[3]ANEXO 4.9 ACCSXCONTRATO'!#REF!</definedName>
    <definedName name="momen" localSheetId="35">'[3]ANEXO 4.9 ACCSXCONTRATO'!#REF!</definedName>
    <definedName name="momen" localSheetId="62">'[3]ANEXO 4.9 ACCSXCONTRATO'!#REF!</definedName>
    <definedName name="momen" localSheetId="64">'[3]ANEXO 4.9 ACCSXCONTRATO'!#REF!</definedName>
    <definedName name="momen" localSheetId="36">'[3]ANEXO 4.9 ACCSXCONTRATO'!#REF!</definedName>
    <definedName name="momen" localSheetId="37">'[3]ANEXO 4.9 ACCSXCONTRATO'!#REF!</definedName>
    <definedName name="momen" localSheetId="38">'[3]ANEXO 4.9 ACCSXCONTRATO'!#REF!</definedName>
    <definedName name="momen" localSheetId="40">'[3]ANEXO 4.9 ACCSXCONTRATO'!#REF!</definedName>
    <definedName name="momen" localSheetId="41">'[3]ANEXO 4.9 ACCSXCONTRATO'!#REF!</definedName>
    <definedName name="momen" localSheetId="42">'[3]ANEXO 4.9 ACCSXCONTRATO'!#REF!</definedName>
    <definedName name="momen" localSheetId="43">'[3]ANEXO 4.9 ACCSXCONTRATO'!#REF!</definedName>
    <definedName name="momen" localSheetId="44">'[3]ANEXO 4.9 ACCSXCONTRATO'!#REF!</definedName>
    <definedName name="momen" localSheetId="46">'[3]ANEXO 4.9 ACCSXCONTRATO'!#REF!</definedName>
    <definedName name="momen" localSheetId="47">'[3]ANEXO 4.9 ACCSXCONTRATO'!#REF!</definedName>
    <definedName name="momen" localSheetId="48">'[3]ANEXO 4.9 ACCSXCONTRATO'!#REF!</definedName>
    <definedName name="momen" localSheetId="49">'[3]ANEXO 4.9 ACCSXCONTRATO'!#REF!</definedName>
    <definedName name="momen" localSheetId="50">'[3]ANEXO 4.9 ACCSXCONTRATO'!#REF!</definedName>
    <definedName name="momen" localSheetId="51">'[3]ANEXO 4.9 ACCSXCONTRATO'!#REF!</definedName>
    <definedName name="momen" localSheetId="52">'[3]ANEXO 4.9 ACCSXCONTRATO'!#REF!</definedName>
    <definedName name="momen" localSheetId="53">'[3]ANEXO 4.9 ACCSXCONTRATO'!#REF!</definedName>
    <definedName name="momen" localSheetId="54">'[3]ANEXO 4.9 ACCSXCONTRATO'!#REF!</definedName>
    <definedName name="momen" localSheetId="55">'[3]ANEXO 4.9 ACCSXCONTRATO'!#REF!</definedName>
    <definedName name="momen" localSheetId="56">'[3]ANEXO 4.9 ACCSXCONTRATO'!#REF!</definedName>
    <definedName name="momen" localSheetId="57">'[3]ANEXO 4.9 ACCSXCONTRATO'!#REF!</definedName>
    <definedName name="momen" localSheetId="58">'[3]ANEXO 4.9 ACCSXCONTRATO'!#REF!</definedName>
    <definedName name="momen" localSheetId="59">'[3]ANEXO 4.9 ACCSXCONTRATO'!#REF!</definedName>
    <definedName name="momen" localSheetId="6">'[3]ANEXO 4.9 ACCSXCONTRATO'!#REF!</definedName>
    <definedName name="momen" localSheetId="7">'[3]ANEXO 4.9 ACCSXCONTRATO'!#REF!</definedName>
    <definedName name="momen" localSheetId="8">'[3]ANEXO 4.9 ACCSXCONTRATO'!#REF!</definedName>
    <definedName name="momen" localSheetId="9">'[3]ANEXO 4.9 ACCSXCONTRATO'!#REF!</definedName>
    <definedName name="momen" localSheetId="65">'[3]ANEXO 4.9 ACCSXCONTRATO'!#REF!</definedName>
    <definedName name="momen" localSheetId="66">'[3]ANEXO 4.9 ACCSXCONTRATO'!#REF!</definedName>
    <definedName name="momen" localSheetId="2">'[3]ANEXO 4.9 ACCSXCONTRATO'!#REF!</definedName>
    <definedName name="momen">'[3]ANEXO 4.9 ACCSXCONTRATO'!#REF!</definedName>
    <definedName name="nombre" localSheetId="1">'[3]ANEXO 3 PROG.PPTARIOS'!#REF!</definedName>
    <definedName name="nombre" localSheetId="12">'[3]ANEXO 3 PROG.PPTARIOS'!#REF!</definedName>
    <definedName name="nombre" localSheetId="13">'[3]ANEXO 3 PROG.PPTARIOS'!#REF!</definedName>
    <definedName name="nombre" localSheetId="14">'[3]ANEXO 3 PROG.PPTARIOS'!#REF!</definedName>
    <definedName name="nombre" localSheetId="15">'[3]ANEXO 3 PROG.PPTARIOS'!#REF!</definedName>
    <definedName name="nombre" localSheetId="16">'[3]ANEXO 3 PROG.PPTARIOS'!#REF!</definedName>
    <definedName name="nombre" localSheetId="17">'[3]ANEXO 3 PROG.PPTARIOS'!#REF!</definedName>
    <definedName name="nombre" localSheetId="18">'[3]ANEXO 3 PROG.PPTARIOS'!#REF!</definedName>
    <definedName name="nombre" localSheetId="19">'[3]ANEXO 3 PROG.PPTARIOS'!#REF!</definedName>
    <definedName name="nombre" localSheetId="20">'[3]ANEXO 3 PROG.PPTARIOS'!#REF!</definedName>
    <definedName name="nombre" localSheetId="21">'[3]ANEXO 3 PROG.PPTARIOS'!#REF!</definedName>
    <definedName name="nombre" localSheetId="22">'[3]ANEXO 3 PROG.PPTARIOS'!#REF!</definedName>
    <definedName name="nombre" localSheetId="23">'[3]ANEXO 3 PROG.PPTARIOS'!#REF!</definedName>
    <definedName name="nombre" localSheetId="28">'[3]ANEXO 3 PROG.PPTARIOS'!#REF!</definedName>
    <definedName name="nombre" localSheetId="33">'[3]ANEXO 3 PROG.PPTARIOS'!#REF!</definedName>
    <definedName name="nombre" localSheetId="4">'[3]ANEXO 3 PROG.PPTARIOS'!#REF!</definedName>
    <definedName name="nombre" localSheetId="5">'[3]ANEXO 3 PROG.PPTARIOS'!#REF!</definedName>
    <definedName name="nombre" localSheetId="35">'[3]ANEXO 3 PROG.PPTARIOS'!#REF!</definedName>
    <definedName name="nombre" localSheetId="62">'[3]ANEXO 3 PROG.PPTARIOS'!#REF!</definedName>
    <definedName name="nombre" localSheetId="64">'[3]ANEXO 3 PROG.PPTARIOS'!#REF!</definedName>
    <definedName name="nombre" localSheetId="36">'[3]ANEXO 3 PROG.PPTARIOS'!#REF!</definedName>
    <definedName name="nombre" localSheetId="37">'[3]ANEXO 3 PROG.PPTARIOS'!#REF!</definedName>
    <definedName name="nombre" localSheetId="38">'[3]ANEXO 3 PROG.PPTARIOS'!#REF!</definedName>
    <definedName name="nombre" localSheetId="40">'[3]ANEXO 3 PROG.PPTARIOS'!#REF!</definedName>
    <definedName name="nombre" localSheetId="41">'[3]ANEXO 3 PROG.PPTARIOS'!#REF!</definedName>
    <definedName name="nombre" localSheetId="42">'[3]ANEXO 3 PROG.PPTARIOS'!#REF!</definedName>
    <definedName name="nombre" localSheetId="43">'[3]ANEXO 3 PROG.PPTARIOS'!#REF!</definedName>
    <definedName name="nombre" localSheetId="44">'[3]ANEXO 3 PROG.PPTARIOS'!#REF!</definedName>
    <definedName name="nombre" localSheetId="46">'[3]ANEXO 3 PROG.PPTARIOS'!#REF!</definedName>
    <definedName name="nombre" localSheetId="47">'[3]ANEXO 3 PROG.PPTARIOS'!#REF!</definedName>
    <definedName name="nombre" localSheetId="48">'[3]ANEXO 3 PROG.PPTARIOS'!#REF!</definedName>
    <definedName name="nombre" localSheetId="49">'[3]ANEXO 3 PROG.PPTARIOS'!#REF!</definedName>
    <definedName name="nombre" localSheetId="50">'[3]ANEXO 3 PROG.PPTARIOS'!#REF!</definedName>
    <definedName name="nombre" localSheetId="51">'[3]ANEXO 3 PROG.PPTARIOS'!#REF!</definedName>
    <definedName name="nombre" localSheetId="52">'[3]ANEXO 3 PROG.PPTARIOS'!#REF!</definedName>
    <definedName name="nombre" localSheetId="53">'[3]ANEXO 3 PROG.PPTARIOS'!#REF!</definedName>
    <definedName name="nombre" localSheetId="54">'[3]ANEXO 3 PROG.PPTARIOS'!#REF!</definedName>
    <definedName name="nombre" localSheetId="55">'[3]ANEXO 3 PROG.PPTARIOS'!#REF!</definedName>
    <definedName name="nombre" localSheetId="56">'[3]ANEXO 3 PROG.PPTARIOS'!#REF!</definedName>
    <definedName name="nombre" localSheetId="57">'[3]ANEXO 3 PROG.PPTARIOS'!#REF!</definedName>
    <definedName name="nombre" localSheetId="58">'[3]ANEXO 3 PROG.PPTARIOS'!#REF!</definedName>
    <definedName name="nombre" localSheetId="59">'[3]ANEXO 3 PROG.PPTARIOS'!#REF!</definedName>
    <definedName name="nombre" localSheetId="6">'[3]ANEXO 3 PROG.PPTARIOS'!#REF!</definedName>
    <definedName name="nombre" localSheetId="7">'[3]ANEXO 3 PROG.PPTARIOS'!#REF!</definedName>
    <definedName name="nombre" localSheetId="8">'[3]ANEXO 3 PROG.PPTARIOS'!#REF!</definedName>
    <definedName name="nombre" localSheetId="9">'[3]ANEXO 3 PROG.PPTARIOS'!#REF!</definedName>
    <definedName name="nombre" localSheetId="65">'[3]ANEXO 3 PROG.PPTARIOS'!#REF!</definedName>
    <definedName name="nombre" localSheetId="66">'[3]ANEXO 3 PROG.PPTARIOS'!#REF!</definedName>
    <definedName name="nombre" localSheetId="2">'[3]ANEXO 3 PROG.PPTARIOS'!#REF!</definedName>
    <definedName name="nombre">'[3]ANEXO 3 PROG.PPTARIOS'!#REF!</definedName>
    <definedName name="nuevos" localSheetId="1">#REF!</definedName>
    <definedName name="nuevos" localSheetId="12">#REF!</definedName>
    <definedName name="nuevos" localSheetId="13">#REF!</definedName>
    <definedName name="nuevos" localSheetId="14">#REF!</definedName>
    <definedName name="nuevos" localSheetId="15">#REF!</definedName>
    <definedName name="nuevos" localSheetId="16">#REF!</definedName>
    <definedName name="nuevos" localSheetId="17">#REF!</definedName>
    <definedName name="nuevos" localSheetId="18">#REF!</definedName>
    <definedName name="nuevos" localSheetId="19">#REF!</definedName>
    <definedName name="nuevos" localSheetId="20">#REF!</definedName>
    <definedName name="nuevos" localSheetId="21">#REF!</definedName>
    <definedName name="nuevos" localSheetId="22">#REF!</definedName>
    <definedName name="nuevos" localSheetId="23">#REF!</definedName>
    <definedName name="nuevos" localSheetId="28">#REF!</definedName>
    <definedName name="nuevos" localSheetId="33">#REF!</definedName>
    <definedName name="nuevos" localSheetId="4">#REF!</definedName>
    <definedName name="nuevos" localSheetId="5">'[2]ANEXO 4.9 ACCSXCONTRATO'!#REF!</definedName>
    <definedName name="nuevos" localSheetId="35">#REF!</definedName>
    <definedName name="nuevos" localSheetId="62">#REF!</definedName>
    <definedName name="nuevos" localSheetId="64">#REF!</definedName>
    <definedName name="nuevos" localSheetId="36">#REF!</definedName>
    <definedName name="nuevos" localSheetId="37">#REF!</definedName>
    <definedName name="nuevos" localSheetId="40">#REF!</definedName>
    <definedName name="nuevos" localSheetId="41">#REF!</definedName>
    <definedName name="nuevos" localSheetId="42">#REF!</definedName>
    <definedName name="nuevos" localSheetId="43">#REF!</definedName>
    <definedName name="nuevos" localSheetId="44">#REF!</definedName>
    <definedName name="nuevos" localSheetId="46">#REF!</definedName>
    <definedName name="nuevos" localSheetId="47">#REF!</definedName>
    <definedName name="nuevos" localSheetId="48">#REF!</definedName>
    <definedName name="nuevos" localSheetId="49">#REF!</definedName>
    <definedName name="nuevos" localSheetId="50">#REF!</definedName>
    <definedName name="nuevos" localSheetId="51">#REF!</definedName>
    <definedName name="nuevos" localSheetId="52">#REF!</definedName>
    <definedName name="nuevos" localSheetId="53">#REF!</definedName>
    <definedName name="nuevos" localSheetId="54">#REF!</definedName>
    <definedName name="nuevos" localSheetId="55">#REF!</definedName>
    <definedName name="nuevos" localSheetId="56">#REF!</definedName>
    <definedName name="nuevos" localSheetId="57">#REF!</definedName>
    <definedName name="nuevos" localSheetId="58">#REF!</definedName>
    <definedName name="nuevos" localSheetId="59">#REF!</definedName>
    <definedName name="nuevos" localSheetId="6">'[2]ANEXO 4.9 ACCSXCONTRATO'!#REF!</definedName>
    <definedName name="nuevos" localSheetId="7">'[2]ANEXO 4.9 ACCSXCONTRATO'!#REF!</definedName>
    <definedName name="nuevos" localSheetId="8">'[2]ANEXO 4.9 ACCSXCONTRATO'!#REF!</definedName>
    <definedName name="nuevos" localSheetId="9">'[2]ANEXO 4.9 ACCSXCONTRATO'!#REF!</definedName>
    <definedName name="nuevos" localSheetId="65">'[2]ANEXO 4.9 ACCSXCONTRATO'!#REF!</definedName>
    <definedName name="nuevos" localSheetId="66">'[2]ANEXO 4.9 ACCSXCONTRATO'!#REF!</definedName>
    <definedName name="nuevos" localSheetId="2">'[2]ANEXO 4.9 ACCSXCONTRATO'!#REF!</definedName>
    <definedName name="nuevos">#REF!</definedName>
    <definedName name="PERIODO" localSheetId="67">'[5]EVALUACION DEL GASTO'!$L$6</definedName>
    <definedName name="PERIODO" localSheetId="0">'[5]EVALUACION DEL GASTO'!$L$6</definedName>
    <definedName name="PERIODO" localSheetId="1">'[5]EVALUACION DEL GASTO'!$L$6</definedName>
    <definedName name="PERIODO" localSheetId="34">'[5]EVALUACION DEL GASTO'!$L$6</definedName>
    <definedName name="PERIODO" localSheetId="35">'[5]EVALUACION DEL GASTO'!$L$6</definedName>
    <definedName name="PERIODO" localSheetId="61">'[5]EVALUACION DEL GASTO'!$L$6</definedName>
    <definedName name="PERIODO" localSheetId="62">'[5]EVALUACION DEL GASTO'!$L$6</definedName>
    <definedName name="PERIODO" localSheetId="63">'[5]EVALUACION DEL GASTO'!$L$6</definedName>
    <definedName name="PERIODO" localSheetId="64">'[5]EVALUACION DEL GASTO'!$L$6</definedName>
    <definedName name="PERIODO" localSheetId="36">'[5]EVALUACION DEL GASTO'!$L$6</definedName>
    <definedName name="PERIODO" localSheetId="37">'[5]EVALUACION DEL GASTO'!$L$6</definedName>
    <definedName name="PERIODO" localSheetId="38">'[5]EVALUACION DEL GASTO'!$L$6</definedName>
    <definedName name="PERIODO" localSheetId="39">'[5]EVALUACION DEL GASTO'!$L$6</definedName>
    <definedName name="PERIODO" localSheetId="40">'[5]EVALUACION DEL GASTO'!$L$6</definedName>
    <definedName name="PERIODO" localSheetId="41">'[5]EVALUACION DEL GASTO'!$L$6</definedName>
    <definedName name="PERIODO" localSheetId="42">'[5]EVALUACION DEL GASTO'!$L$6</definedName>
    <definedName name="PERIODO" localSheetId="43">'[5]EVALUACION DEL GASTO'!$L$6</definedName>
    <definedName name="PERIODO" localSheetId="44">'[5]EVALUACION DEL GASTO'!$L$6</definedName>
    <definedName name="PERIODO" localSheetId="45">'[5]EVALUACION DEL GASTO'!$L$6</definedName>
    <definedName name="PERIODO" localSheetId="46">'[5]EVALUACION DEL GASTO'!$L$6</definedName>
    <definedName name="PERIODO" localSheetId="47">'[5]EVALUACION DEL GASTO'!$L$6</definedName>
    <definedName name="PERIODO" localSheetId="48">'[5]EVALUACION DEL GASTO'!$L$6</definedName>
    <definedName name="PERIODO" localSheetId="49">'[5]EVALUACION DEL GASTO'!$L$6</definedName>
    <definedName name="PERIODO" localSheetId="50">'[5]EVALUACION DEL GASTO'!$L$6</definedName>
    <definedName name="PERIODO" localSheetId="51">'[5]EVALUACION DEL GASTO'!$L$6</definedName>
    <definedName name="PERIODO" localSheetId="52">'[5]EVALUACION DEL GASTO'!$L$6</definedName>
    <definedName name="PERIODO" localSheetId="53">'[5]EVALUACION DEL GASTO'!$L$6</definedName>
    <definedName name="PERIODO" localSheetId="54">'[5]EVALUACION DEL GASTO'!$L$6</definedName>
    <definedName name="PERIODO" localSheetId="55">'[5]EVALUACION DEL GASTO'!$L$6</definedName>
    <definedName name="PERIODO" localSheetId="56">'[5]EVALUACION DEL GASTO'!$L$6</definedName>
    <definedName name="PERIODO" localSheetId="57">'[5]EVALUACION DEL GASTO'!$L$6</definedName>
    <definedName name="PERIODO" localSheetId="58">'[5]EVALUACION DEL GASTO'!$L$6</definedName>
    <definedName name="PERIODO" localSheetId="59">'[5]EVALUACION DEL GASTO'!$L$6</definedName>
    <definedName name="PERIODO" localSheetId="60">'[5]EVALUACION DEL GASTO'!$L$6</definedName>
    <definedName name="PERIODO">'[6]EVALUACION DEL GASTO'!$L$6</definedName>
    <definedName name="presup" localSheetId="1">#REF!</definedName>
    <definedName name="presup" localSheetId="12">#REF!</definedName>
    <definedName name="presup" localSheetId="13">#REF!</definedName>
    <definedName name="presup" localSheetId="14">#REF!</definedName>
    <definedName name="presup" localSheetId="15">#REF!</definedName>
    <definedName name="presup" localSheetId="16">#REF!</definedName>
    <definedName name="presup" localSheetId="17">#REF!</definedName>
    <definedName name="presup" localSheetId="18">#REF!</definedName>
    <definedName name="presup" localSheetId="19">#REF!</definedName>
    <definedName name="presup" localSheetId="20">#REF!</definedName>
    <definedName name="presup" localSheetId="21">#REF!</definedName>
    <definedName name="presup" localSheetId="22">#REF!</definedName>
    <definedName name="presup" localSheetId="23">#REF!</definedName>
    <definedName name="presup" localSheetId="28">#REF!</definedName>
    <definedName name="presup" localSheetId="33">#REF!</definedName>
    <definedName name="presup" localSheetId="4">#REF!</definedName>
    <definedName name="presup" localSheetId="5">'[2]ANEXO 3 PROG.PPTARIOS'!#REF!</definedName>
    <definedName name="presup" localSheetId="35">#REF!</definedName>
    <definedName name="presup" localSheetId="62">#REF!</definedName>
    <definedName name="presup" localSheetId="64">#REF!</definedName>
    <definedName name="presup" localSheetId="36">#REF!</definedName>
    <definedName name="presup" localSheetId="37">#REF!</definedName>
    <definedName name="presup" localSheetId="40">#REF!</definedName>
    <definedName name="presup" localSheetId="41">#REF!</definedName>
    <definedName name="presup" localSheetId="42">#REF!</definedName>
    <definedName name="presup" localSheetId="43">#REF!</definedName>
    <definedName name="presup" localSheetId="44">#REF!</definedName>
    <definedName name="presup" localSheetId="46">#REF!</definedName>
    <definedName name="presup" localSheetId="47">#REF!</definedName>
    <definedName name="presup" localSheetId="48">#REF!</definedName>
    <definedName name="presup" localSheetId="49">#REF!</definedName>
    <definedName name="presup" localSheetId="50">#REF!</definedName>
    <definedName name="presup" localSheetId="51">#REF!</definedName>
    <definedName name="presup" localSheetId="52">#REF!</definedName>
    <definedName name="presup" localSheetId="53">#REF!</definedName>
    <definedName name="presup" localSheetId="54">#REF!</definedName>
    <definedName name="presup" localSheetId="55">#REF!</definedName>
    <definedName name="presup" localSheetId="56">#REF!</definedName>
    <definedName name="presup" localSheetId="57">#REF!</definedName>
    <definedName name="presup" localSheetId="58">#REF!</definedName>
    <definedName name="presup" localSheetId="59">#REF!</definedName>
    <definedName name="presup" localSheetId="6">'[2]ANEXO 3 PROG.PPTARIOS'!#REF!</definedName>
    <definedName name="presup" localSheetId="7">'[2]ANEXO 3 PROG.PPTARIOS'!#REF!</definedName>
    <definedName name="presup" localSheetId="8">'[2]ANEXO 3 PROG.PPTARIOS'!#REF!</definedName>
    <definedName name="presup" localSheetId="9">'[2]ANEXO 3 PROG.PPTARIOS'!#REF!</definedName>
    <definedName name="presup" localSheetId="65">'[2]ANEXO 3 PROG.PPTARIOS'!#REF!</definedName>
    <definedName name="presup" localSheetId="66">'[2]ANEXO 3 PROG.PPTARIOS'!#REF!</definedName>
    <definedName name="presup" localSheetId="2">'[2]ANEXO 3 PROG.PPTARIOS'!#REF!</definedName>
    <definedName name="presup">#REF!</definedName>
    <definedName name="prog" localSheetId="1">#REF!</definedName>
    <definedName name="prog" localSheetId="12">#REF!</definedName>
    <definedName name="prog" localSheetId="13">#REF!</definedName>
    <definedName name="prog" localSheetId="14">#REF!</definedName>
    <definedName name="prog" localSheetId="15">#REF!</definedName>
    <definedName name="prog" localSheetId="16">#REF!</definedName>
    <definedName name="prog" localSheetId="17">#REF!</definedName>
    <definedName name="prog" localSheetId="18">#REF!</definedName>
    <definedName name="prog" localSheetId="19">#REF!</definedName>
    <definedName name="prog" localSheetId="20">#REF!</definedName>
    <definedName name="prog" localSheetId="21">#REF!</definedName>
    <definedName name="prog" localSheetId="22">#REF!</definedName>
    <definedName name="prog" localSheetId="23">#REF!</definedName>
    <definedName name="prog" localSheetId="28">#REF!</definedName>
    <definedName name="prog" localSheetId="33">#REF!</definedName>
    <definedName name="prog" localSheetId="4">#REF!</definedName>
    <definedName name="prog" localSheetId="5">'[2]ANEXO 3 PROG.PPTARIOS'!#REF!</definedName>
    <definedName name="prog" localSheetId="35">#REF!</definedName>
    <definedName name="prog" localSheetId="62">#REF!</definedName>
    <definedName name="prog" localSheetId="64">#REF!</definedName>
    <definedName name="PROG" localSheetId="36">#REF!</definedName>
    <definedName name="PROG" localSheetId="37">#REF!</definedName>
    <definedName name="PROG" localSheetId="38">#REF!</definedName>
    <definedName name="PROG" localSheetId="40">#REF!</definedName>
    <definedName name="prog" localSheetId="41">#REF!</definedName>
    <definedName name="prog" localSheetId="42">#REF!</definedName>
    <definedName name="prog" localSheetId="43">#REF!</definedName>
    <definedName name="prog" localSheetId="44">#REF!</definedName>
    <definedName name="prog" localSheetId="46">#REF!</definedName>
    <definedName name="PROG" localSheetId="47">#REF!</definedName>
    <definedName name="PROG" localSheetId="48">#REF!</definedName>
    <definedName name="PROG" localSheetId="49">#REF!</definedName>
    <definedName name="PROG" localSheetId="50">#REF!</definedName>
    <definedName name="PROG" localSheetId="51">#REF!</definedName>
    <definedName name="PROG" localSheetId="52">#REF!</definedName>
    <definedName name="PROG" localSheetId="53">#REF!</definedName>
    <definedName name="PROG" localSheetId="54">#REF!</definedName>
    <definedName name="PROG" localSheetId="55">#REF!</definedName>
    <definedName name="prog" localSheetId="56">#REF!</definedName>
    <definedName name="prog" localSheetId="57">#REF!</definedName>
    <definedName name="PROG" localSheetId="58">#REF!</definedName>
    <definedName name="PROG" localSheetId="59">#REF!</definedName>
    <definedName name="prog" localSheetId="6">'[2]ANEXO 3 PROG.PPTARIOS'!#REF!</definedName>
    <definedName name="prog" localSheetId="7">'[2]ANEXO 3 PROG.PPTARIOS'!#REF!</definedName>
    <definedName name="prog" localSheetId="8">'[2]ANEXO 3 PROG.PPTARIOS'!#REF!</definedName>
    <definedName name="prog" localSheetId="9">'[2]ANEXO 3 PROG.PPTARIOS'!#REF!</definedName>
    <definedName name="prog" localSheetId="65">'[2]ANEXO 3 PROG.PPTARIOS'!#REF!</definedName>
    <definedName name="prog" localSheetId="66">'[2]ANEXO 3 PROG.PPTARIOS'!#REF!</definedName>
    <definedName name="prog" localSheetId="2">'[2]ANEXO 3 PROG.PPTARIOS'!#REF!</definedName>
    <definedName name="prog">#REF!</definedName>
    <definedName name="PROGRAMA" localSheetId="1">#REF!</definedName>
    <definedName name="PROGRAMA" localSheetId="12">#REF!</definedName>
    <definedName name="PROGRAMA" localSheetId="13">#REF!</definedName>
    <definedName name="PROGRAMA" localSheetId="14">#REF!</definedName>
    <definedName name="PROGRAMA" localSheetId="15">#REF!</definedName>
    <definedName name="PROGRAMA" localSheetId="16">#REF!</definedName>
    <definedName name="PROGRAMA" localSheetId="17">#REF!</definedName>
    <definedName name="PROGRAMA" localSheetId="18">#REF!</definedName>
    <definedName name="PROGRAMA" localSheetId="19">#REF!</definedName>
    <definedName name="PROGRAMA" localSheetId="20">#REF!</definedName>
    <definedName name="PROGRAMA" localSheetId="21">#REF!</definedName>
    <definedName name="PROGRAMA" localSheetId="22">#REF!</definedName>
    <definedName name="PROGRAMA" localSheetId="23">#REF!</definedName>
    <definedName name="PROGRAMA" localSheetId="28">#REF!</definedName>
    <definedName name="PROGRAMA" localSheetId="33">#REF!</definedName>
    <definedName name="PROGRAMA" localSheetId="4">#REF!</definedName>
    <definedName name="PROGRAMA" localSheetId="5">'[2]ANEXO 3 PROG.PPTARIOS'!#REF!</definedName>
    <definedName name="PROGRAMA" localSheetId="35">#REF!</definedName>
    <definedName name="PROGRAMA" localSheetId="62">#REF!</definedName>
    <definedName name="PROGRAMA" localSheetId="64">#REF!</definedName>
    <definedName name="PROGRAMA" localSheetId="36">#REF!</definedName>
    <definedName name="PROGRAMA" localSheetId="37">#REF!</definedName>
    <definedName name="PROGRAMA" localSheetId="40">#REF!</definedName>
    <definedName name="PROGRAMA" localSheetId="41">#REF!</definedName>
    <definedName name="PROGRAMA" localSheetId="42">#REF!</definedName>
    <definedName name="PROGRAMA" localSheetId="43">#REF!</definedName>
    <definedName name="PROGRAMA" localSheetId="44">#REF!</definedName>
    <definedName name="PROGRAMA" localSheetId="46">#REF!</definedName>
    <definedName name="PROGRAMA" localSheetId="47">#REF!</definedName>
    <definedName name="PROGRAMA" localSheetId="48">#REF!</definedName>
    <definedName name="PROGRAMA" localSheetId="49">#REF!</definedName>
    <definedName name="PROGRAMA" localSheetId="50">#REF!</definedName>
    <definedName name="PROGRAMA" localSheetId="51">#REF!</definedName>
    <definedName name="PROGRAMA" localSheetId="52">#REF!</definedName>
    <definedName name="PROGRAMA" localSheetId="53">#REF!</definedName>
    <definedName name="PROGRAMA" localSheetId="54">#REF!</definedName>
    <definedName name="PROGRAMA" localSheetId="55">#REF!</definedName>
    <definedName name="PROGRAMA" localSheetId="56">#REF!</definedName>
    <definedName name="PROGRAMA" localSheetId="57">#REF!</definedName>
    <definedName name="PROGRAMA" localSheetId="58">#REF!</definedName>
    <definedName name="PROGRAMA" localSheetId="59">#REF!</definedName>
    <definedName name="PROGRAMA" localSheetId="6">'[2]ANEXO 3 PROG.PPTARIOS'!#REF!</definedName>
    <definedName name="PROGRAMA" localSheetId="7">'[2]ANEXO 3 PROG.PPTARIOS'!#REF!</definedName>
    <definedName name="PROGRAMA" localSheetId="8">'[2]ANEXO 3 PROG.PPTARIOS'!#REF!</definedName>
    <definedName name="PROGRAMA" localSheetId="9">'[2]ANEXO 3 PROG.PPTARIOS'!#REF!</definedName>
    <definedName name="PROGRAMA" localSheetId="65">'[2]ANEXO 3 PROG.PPTARIOS'!#REF!</definedName>
    <definedName name="PROGRAMA" localSheetId="66">'[2]ANEXO 3 PROG.PPTARIOS'!#REF!</definedName>
    <definedName name="PROGRAMA" localSheetId="2">'[2]ANEXO 3 PROG.PPTARIOS'!#REF!</definedName>
    <definedName name="PROGRAMA">#REF!</definedName>
    <definedName name="PROY" localSheetId="1">#REF!</definedName>
    <definedName name="PROY" localSheetId="12">#REF!</definedName>
    <definedName name="PROY" localSheetId="13">#REF!</definedName>
    <definedName name="PROY" localSheetId="14">#REF!</definedName>
    <definedName name="PROY" localSheetId="15">#REF!</definedName>
    <definedName name="PROY" localSheetId="16">#REF!</definedName>
    <definedName name="PROY" localSheetId="17">#REF!</definedName>
    <definedName name="PROY" localSheetId="18">#REF!</definedName>
    <definedName name="PROY" localSheetId="19">#REF!</definedName>
    <definedName name="PROY" localSheetId="20">#REF!</definedName>
    <definedName name="PROY" localSheetId="21">#REF!</definedName>
    <definedName name="PROY" localSheetId="22">#REF!</definedName>
    <definedName name="PROY" localSheetId="23">#REF!</definedName>
    <definedName name="PROY" localSheetId="28">#REF!</definedName>
    <definedName name="PROY" localSheetId="33">#REF!</definedName>
    <definedName name="PROY" localSheetId="4">#REF!</definedName>
    <definedName name="PROY" localSheetId="5">'[2]ANEXO 4.9 ACCSXCONTRATO'!#REF!</definedName>
    <definedName name="PROY" localSheetId="35">#REF!</definedName>
    <definedName name="PROY" localSheetId="62">#REF!</definedName>
    <definedName name="PROY" localSheetId="64">#REF!</definedName>
    <definedName name="proy" localSheetId="36">'[3]ANEXO 4.9 ACCSXCONTRATO'!#REF!</definedName>
    <definedName name="proy" localSheetId="37">'[3]ANEXO 4.9 ACCSXCONTRATO'!#REF!</definedName>
    <definedName name="proy" localSheetId="38">'[3]ANEXO 4.9 ACCSXCONTRATO'!#REF!</definedName>
    <definedName name="proy" localSheetId="40">'[3]ANEXO 4.9 ACCSXCONTRATO'!#REF!</definedName>
    <definedName name="PROY" localSheetId="41">#REF!</definedName>
    <definedName name="PROY" localSheetId="42">#REF!</definedName>
    <definedName name="PROY" localSheetId="43">#REF!</definedName>
    <definedName name="PROY" localSheetId="44">#REF!</definedName>
    <definedName name="PROY" localSheetId="46">#REF!</definedName>
    <definedName name="proy" localSheetId="47">'[3]ANEXO 4.9 ACCSXCONTRATO'!#REF!</definedName>
    <definedName name="proy" localSheetId="48">'[3]ANEXO 4.9 ACCSXCONTRATO'!#REF!</definedName>
    <definedName name="proy" localSheetId="49">'[3]ANEXO 4.9 ACCSXCONTRATO'!#REF!</definedName>
    <definedName name="proy" localSheetId="50">'[3]ANEXO 4.9 ACCSXCONTRATO'!#REF!</definedName>
    <definedName name="proy" localSheetId="51">'[3]ANEXO 4.9 ACCSXCONTRATO'!#REF!</definedName>
    <definedName name="proy" localSheetId="52">'[3]ANEXO 4.9 ACCSXCONTRATO'!#REF!</definedName>
    <definedName name="proy" localSheetId="53">'[3]ANEXO 4.9 ACCSXCONTRATO'!#REF!</definedName>
    <definedName name="proy" localSheetId="54">'[3]ANEXO 4.9 ACCSXCONTRATO'!#REF!</definedName>
    <definedName name="proy" localSheetId="55">'[3]ANEXO 4.9 ACCSXCONTRATO'!#REF!</definedName>
    <definedName name="PROY" localSheetId="56">#REF!</definedName>
    <definedName name="PROY" localSheetId="57">#REF!</definedName>
    <definedName name="proy" localSheetId="58">'[3]ANEXO 4.9 ACCSXCONTRATO'!#REF!</definedName>
    <definedName name="proy" localSheetId="59">'[3]ANEXO 4.9 ACCSXCONTRATO'!#REF!</definedName>
    <definedName name="PROY" localSheetId="6">'[2]ANEXO 4.9 ACCSXCONTRATO'!#REF!</definedName>
    <definedName name="PROY" localSheetId="7">'[2]ANEXO 4.9 ACCSXCONTRATO'!#REF!</definedName>
    <definedName name="PROY" localSheetId="8">'[2]ANEXO 4.9 ACCSXCONTRATO'!#REF!</definedName>
    <definedName name="PROY" localSheetId="9">'[2]ANEXO 4.9 ACCSXCONTRATO'!#REF!</definedName>
    <definedName name="PROY" localSheetId="65">'[2]ANEXO 4.9 ACCSXCONTRATO'!#REF!</definedName>
    <definedName name="PROY" localSheetId="66">'[2]ANEXO 4.9 ACCSXCONTRATO'!#REF!</definedName>
    <definedName name="PROY" localSheetId="2">'[2]ANEXO 4.9 ACCSXCONTRATO'!#REF!</definedName>
    <definedName name="PROY">#REF!</definedName>
    <definedName name="REDONDEAR" localSheetId="12">#REF!</definedName>
    <definedName name="REDONDEAR" localSheetId="13">#REF!</definedName>
    <definedName name="REDONDEAR" localSheetId="14">#REF!</definedName>
    <definedName name="REDONDEAR" localSheetId="15">#REF!</definedName>
    <definedName name="REDONDEAR" localSheetId="16">#REF!</definedName>
    <definedName name="REDONDEAR" localSheetId="17">#REF!</definedName>
    <definedName name="REDONDEAR" localSheetId="18">#REF!</definedName>
    <definedName name="REDONDEAR" localSheetId="19">#REF!</definedName>
    <definedName name="REDONDEAR" localSheetId="20">#REF!</definedName>
    <definedName name="REDONDEAR" localSheetId="21">#REF!</definedName>
    <definedName name="REDONDEAR" localSheetId="22">#REF!</definedName>
    <definedName name="REDONDEAR" localSheetId="23">#REF!</definedName>
    <definedName name="REDONDEAR" localSheetId="28">#REF!</definedName>
    <definedName name="REDONDEAR" localSheetId="33">#REF!</definedName>
    <definedName name="REDONDEAR" localSheetId="4">#REF!</definedName>
    <definedName name="REDONDEAR" localSheetId="5">#REF!</definedName>
    <definedName name="REDONDEAR" localSheetId="35">#REF!</definedName>
    <definedName name="REDONDEAR" localSheetId="62">#REF!</definedName>
    <definedName name="REDONDEAR" localSheetId="64">#REF!</definedName>
    <definedName name="REDONDEAR" localSheetId="37">#REF!</definedName>
    <definedName name="REDONDEAR" localSheetId="40">#REF!</definedName>
    <definedName name="REDONDEAR" localSheetId="42">#REF!</definedName>
    <definedName name="REDONDEAR" localSheetId="43">#REF!</definedName>
    <definedName name="REDONDEAR" localSheetId="46">#REF!</definedName>
    <definedName name="REDONDEAR" localSheetId="48">#REF!</definedName>
    <definedName name="REDONDEAR" localSheetId="52">#REF!</definedName>
    <definedName name="REDONDEAR" localSheetId="54">#REF!</definedName>
    <definedName name="REDONDEAR" localSheetId="56">#REF!</definedName>
    <definedName name="REDONDEAR" localSheetId="57">#REF!</definedName>
    <definedName name="REDONDEAR" localSheetId="59">#REF!</definedName>
    <definedName name="REDONDEAR" localSheetId="6">#REF!</definedName>
    <definedName name="REDONDEAR" localSheetId="7">#REF!</definedName>
    <definedName name="REDONDEAR" localSheetId="8">#REF!</definedName>
    <definedName name="REDONDEAR" localSheetId="9">#REF!</definedName>
    <definedName name="REDONDEAR" localSheetId="2">#REF!</definedName>
    <definedName name="REDONDEAR">#REF!</definedName>
    <definedName name="RES">'[1]CUADRO 3'!$A$4</definedName>
    <definedName name="SAS" localSheetId="12">#REF!</definedName>
    <definedName name="SAS" localSheetId="13">#REF!</definedName>
    <definedName name="SAS" localSheetId="14">#REF!</definedName>
    <definedName name="SAS" localSheetId="15">#REF!</definedName>
    <definedName name="SAS" localSheetId="16">#REF!</definedName>
    <definedName name="SAS" localSheetId="17">#REF!</definedName>
    <definedName name="SAS" localSheetId="18">#REF!</definedName>
    <definedName name="SAS" localSheetId="19">#REF!</definedName>
    <definedName name="SAS" localSheetId="20">#REF!</definedName>
    <definedName name="SAS" localSheetId="21">#REF!</definedName>
    <definedName name="SAS" localSheetId="23">#REF!</definedName>
    <definedName name="SAS" localSheetId="4">#REF!</definedName>
    <definedName name="SAS" localSheetId="35">#REF!</definedName>
    <definedName name="SAS" localSheetId="62">#REF!</definedName>
    <definedName name="SAS" localSheetId="64">#REF!</definedName>
    <definedName name="SAS" localSheetId="37">#REF!</definedName>
    <definedName name="SAS" localSheetId="40">#REF!</definedName>
    <definedName name="SAS" localSheetId="42">#REF!</definedName>
    <definedName name="SAS" localSheetId="43">#REF!</definedName>
    <definedName name="SAS" localSheetId="48">#REF!</definedName>
    <definedName name="SAS" localSheetId="52">#REF!</definedName>
    <definedName name="SAS" localSheetId="54">#REF!</definedName>
    <definedName name="SAS" localSheetId="59">#REF!</definedName>
    <definedName name="SAS" localSheetId="6">#REF!</definedName>
    <definedName name="SAS" localSheetId="7">#REF!</definedName>
    <definedName name="SAS" localSheetId="9">#REF!</definedName>
    <definedName name="SAS">#REF!</definedName>
    <definedName name="_xlnm.Print_Titles" localSheetId="67">'ACCCONVENIDAS 4.B'!$1:$8</definedName>
    <definedName name="_xlnm.Print_Titles" localSheetId="0">'ANEXO 2'!$1:$13</definedName>
    <definedName name="_xlnm.Print_Titles" localSheetId="1">'ANEXO 2.1.'!$1:$10</definedName>
    <definedName name="_xlnm.Print_Titles" localSheetId="65">'ANEXO 3'!$1:$10</definedName>
    <definedName name="_xlnm.Print_Titles" localSheetId="66">'ANEXO 4.10 ACCXCONTRATO'!$1:$10</definedName>
    <definedName name="TRIM" localSheetId="5">'[2]ANEXO 2'!$A$134</definedName>
    <definedName name="TRIM" localSheetId="6">'[2]ANEXO 2'!$A$134</definedName>
    <definedName name="TRIM" localSheetId="7">'[2]ANEXO 2'!$A$134</definedName>
    <definedName name="TRIM" localSheetId="8">'[2]ANEXO 2'!$A$134</definedName>
    <definedName name="TRIM" localSheetId="9">'[2]ANEXO 2'!$A$134</definedName>
    <definedName name="TRIM" localSheetId="65">'[2]ANEXO 2'!$A$134</definedName>
    <definedName name="TRIM" localSheetId="66">'[2]ANEXO 2'!$A$134</definedName>
    <definedName name="TRIM" localSheetId="2">'[2]ANEXO 2'!$A$134</definedName>
    <definedName name="TRIM">'ANEXO 2'!$A$170</definedName>
    <definedName name="TRIMANTERIOR" localSheetId="67">'[1]CUADRO 3'!$A$6</definedName>
    <definedName name="TRIMANTERIOR" localSheetId="0">'[1]CUADRO 3'!$A$6</definedName>
    <definedName name="TRIMANTERIOR" localSheetId="1">'[1]CUADRO 3'!$A$6</definedName>
    <definedName name="TRIMANTERIOR" localSheetId="12">#REF!</definedName>
    <definedName name="TRIMANTERIOR" localSheetId="13">#REF!</definedName>
    <definedName name="TRIMANTERIOR" localSheetId="14">#REF!</definedName>
    <definedName name="TRIMANTERIOR" localSheetId="15">#REF!</definedName>
    <definedName name="TRIMANTERIOR" localSheetId="16">#REF!</definedName>
    <definedName name="TRIMANTERIOR" localSheetId="17">#REF!</definedName>
    <definedName name="TRIMANTERIOR" localSheetId="18">#REF!</definedName>
    <definedName name="TRIMANTERIOR" localSheetId="19">#REF!</definedName>
    <definedName name="TRIMANTERIOR" localSheetId="20">#REF!</definedName>
    <definedName name="TRIMANTERIOR" localSheetId="21">#REF!</definedName>
    <definedName name="TRIMANTERIOR" localSheetId="22">#REF!</definedName>
    <definedName name="TRIMANTERIOR" localSheetId="23">#REF!</definedName>
    <definedName name="TRIMANTERIOR" localSheetId="28">#REF!</definedName>
    <definedName name="TRIMANTERIOR" localSheetId="33">#REF!</definedName>
    <definedName name="TRIMANTERIOR" localSheetId="4">#REF!</definedName>
    <definedName name="TRIMANTERIOR" localSheetId="5">#REF!</definedName>
    <definedName name="TRIMANTERIOR" localSheetId="34">'[1]CUADRO 3'!$A$6</definedName>
    <definedName name="TRIMANTERIOR" localSheetId="35">'[1]CUADRO 3'!$A$6</definedName>
    <definedName name="TRIMANTERIOR" localSheetId="61">'[1]CUADRO 3'!$A$6</definedName>
    <definedName name="TRIMANTERIOR" localSheetId="62">'[1]CUADRO 3'!$A$6</definedName>
    <definedName name="TRIMANTERIOR" localSheetId="63">'[1]CUADRO 3'!$A$6</definedName>
    <definedName name="TRIMANTERIOR" localSheetId="64">'[1]CUADRO 3'!$A$6</definedName>
    <definedName name="TRIMANTERIOR" localSheetId="36">'[1]CUADRO 3'!$A$6</definedName>
    <definedName name="TRIMANTERIOR" localSheetId="37">'[1]CUADRO 3'!$A$6</definedName>
    <definedName name="TRIMANTERIOR" localSheetId="38">'[1]CUADRO 3'!$A$6</definedName>
    <definedName name="TRIMANTERIOR" localSheetId="39">'[1]CUADRO 3'!$A$6</definedName>
    <definedName name="TRIMANTERIOR" localSheetId="40">'[1]CUADRO 3'!$A$6</definedName>
    <definedName name="TRIMANTERIOR" localSheetId="41">'[1]CUADRO 3'!$A$6</definedName>
    <definedName name="TRIMANTERIOR" localSheetId="42">'[1]CUADRO 3'!$A$6</definedName>
    <definedName name="TRIMANTERIOR" localSheetId="43">'[1]CUADRO 3'!$A$6</definedName>
    <definedName name="TRIMANTERIOR" localSheetId="44">'[1]CUADRO 3'!$A$6</definedName>
    <definedName name="TRIMANTERIOR" localSheetId="45">'[1]CUADRO 3'!$A$6</definedName>
    <definedName name="TRIMANTERIOR" localSheetId="46">'[1]CUADRO 3'!$A$6</definedName>
    <definedName name="TRIMANTERIOR" localSheetId="47">'[1]CUADRO 3'!$A$6</definedName>
    <definedName name="TRIMANTERIOR" localSheetId="48">'[1]CUADRO 3'!$A$6</definedName>
    <definedName name="TRIMANTERIOR" localSheetId="49">'[1]CUADRO 3'!$A$6</definedName>
    <definedName name="TRIMANTERIOR" localSheetId="50">'[1]CUADRO 3'!$A$6</definedName>
    <definedName name="TRIMANTERIOR" localSheetId="51">'[1]CUADRO 3'!$A$6</definedName>
    <definedName name="TRIMANTERIOR" localSheetId="52">'[1]CUADRO 3'!$A$6</definedName>
    <definedName name="TRIMANTERIOR" localSheetId="53">'[1]CUADRO 3'!$A$6</definedName>
    <definedName name="TRIMANTERIOR" localSheetId="54">'[1]CUADRO 3'!$A$6</definedName>
    <definedName name="TRIMANTERIOR" localSheetId="55">'[1]CUADRO 3'!$A$6</definedName>
    <definedName name="TRIMANTERIOR" localSheetId="56">'[1]CUADRO 3'!$A$6</definedName>
    <definedName name="TRIMANTERIOR" localSheetId="57">'[1]CUADRO 3'!$A$6</definedName>
    <definedName name="TRIMANTERIOR" localSheetId="58">'[1]CUADRO 3'!$A$6</definedName>
    <definedName name="TRIMANTERIOR" localSheetId="59">'[1]CUADRO 3'!$A$6</definedName>
    <definedName name="TRIMANTERIOR" localSheetId="60">'[1]CUADRO 3'!$A$6</definedName>
    <definedName name="TRIMANTERIOR" localSheetId="6">#REF!</definedName>
    <definedName name="TRIMANTERIOR" localSheetId="7">#REF!</definedName>
    <definedName name="TRIMANTERIOR" localSheetId="8">#REF!</definedName>
    <definedName name="TRIMANTERIOR" localSheetId="9">#REF!</definedName>
    <definedName name="TRIMANTERIOR" localSheetId="65">#REF!</definedName>
    <definedName name="TRIMANTERIOR" localSheetId="66">#REF!</definedName>
    <definedName name="TRIMANTERIOR" localSheetId="2">#REF!</definedName>
    <definedName name="TRIMANTERIOR">#REF!</definedName>
    <definedName name="TRIMESTRE" localSheetId="67">'[1]CUADRO 3'!$A$4</definedName>
    <definedName name="TRIMESTRE" localSheetId="0">'[1]CUADRO 3'!$A$4</definedName>
    <definedName name="TRIMESTRE" localSheetId="1">'[1]CUADRO 3'!$A$4</definedName>
    <definedName name="TRIMESTRE" localSheetId="12">#REF!</definedName>
    <definedName name="TRIMESTRE" localSheetId="13">#REF!</definedName>
    <definedName name="TRIMESTRE" localSheetId="14">#REF!</definedName>
    <definedName name="TRIMESTRE" localSheetId="15">#REF!</definedName>
    <definedName name="TRIMESTRE" localSheetId="16">#REF!</definedName>
    <definedName name="TRIMESTRE" localSheetId="17">#REF!</definedName>
    <definedName name="TRIMESTRE" localSheetId="18">#REF!</definedName>
    <definedName name="TRIMESTRE" localSheetId="19">#REF!</definedName>
    <definedName name="TRIMESTRE" localSheetId="20">#REF!</definedName>
    <definedName name="TRIMESTRE" localSheetId="21">#REF!</definedName>
    <definedName name="TRIMESTRE" localSheetId="22">#REF!</definedName>
    <definedName name="TRIMESTRE" localSheetId="23">#REF!</definedName>
    <definedName name="TRIMESTRE" localSheetId="28">#REF!</definedName>
    <definedName name="TRIMESTRE" localSheetId="33">#REF!</definedName>
    <definedName name="TRIMESTRE" localSheetId="4">#REF!</definedName>
    <definedName name="TRIMESTRE" localSheetId="5">#REF!</definedName>
    <definedName name="TRIMESTRE" localSheetId="34">'[1]CUADRO 3'!$A$4</definedName>
    <definedName name="TRIMESTRE" localSheetId="35">'[1]CUADRO 3'!$A$4</definedName>
    <definedName name="TRIMESTRE" localSheetId="61">'[1]CUADRO 3'!$A$4</definedName>
    <definedName name="TRIMESTRE" localSheetId="62">'[1]CUADRO 3'!$A$4</definedName>
    <definedName name="TRIMESTRE" localSheetId="63">'[1]CUADRO 3'!$A$4</definedName>
    <definedName name="TRIMESTRE" localSheetId="64">'[1]CUADRO 3'!$A$4</definedName>
    <definedName name="TRIMESTRE" localSheetId="36">'[1]CUADRO 3'!$A$4</definedName>
    <definedName name="TRIMESTRE" localSheetId="37">'[1]CUADRO 3'!$A$4</definedName>
    <definedName name="TRIMESTRE" localSheetId="38">'[1]CUADRO 3'!$A$4</definedName>
    <definedName name="TRIMESTRE" localSheetId="39">'[1]CUADRO 3'!$A$4</definedName>
    <definedName name="TRIMESTRE" localSheetId="40">'[1]CUADRO 3'!$A$4</definedName>
    <definedName name="TRIMESTRE" localSheetId="41">'[1]CUADRO 3'!$A$4</definedName>
    <definedName name="TRIMESTRE" localSheetId="42">'[1]CUADRO 3'!$A$4</definedName>
    <definedName name="TRIMESTRE" localSheetId="43">'[1]CUADRO 3'!$A$4</definedName>
    <definedName name="TRIMESTRE" localSheetId="44">'[1]CUADRO 3'!$A$4</definedName>
    <definedName name="TRIMESTRE" localSheetId="45">'[1]CUADRO 3'!$A$4</definedName>
    <definedName name="TRIMESTRE" localSheetId="46">'[1]CUADRO 3'!$A$4</definedName>
    <definedName name="TRIMESTRE" localSheetId="47">'[1]CUADRO 3'!$A$4</definedName>
    <definedName name="TRIMESTRE" localSheetId="48">'[1]CUADRO 3'!$A$4</definedName>
    <definedName name="TRIMESTRE" localSheetId="49">'[1]CUADRO 3'!$A$4</definedName>
    <definedName name="TRIMESTRE" localSheetId="50">'[1]CUADRO 3'!$A$4</definedName>
    <definedName name="TRIMESTRE" localSheetId="51">'[1]CUADRO 3'!$A$4</definedName>
    <definedName name="TRIMESTRE" localSheetId="52">'[1]CUADRO 3'!$A$4</definedName>
    <definedName name="TRIMESTRE" localSheetId="53">'[1]CUADRO 3'!$A$4</definedName>
    <definedName name="TRIMESTRE" localSheetId="54">'[1]CUADRO 3'!$A$4</definedName>
    <definedName name="TRIMESTRE" localSheetId="55">'[1]CUADRO 3'!$A$4</definedName>
    <definedName name="TRIMESTRE" localSheetId="56">'[1]CUADRO 3'!$A$4</definedName>
    <definedName name="TRIMESTRE" localSheetId="57">'[1]CUADRO 3'!$A$4</definedName>
    <definedName name="TRIMESTRE" localSheetId="58">'[1]CUADRO 3'!$A$4</definedName>
    <definedName name="TRIMESTRE" localSheetId="59">'[1]CUADRO 3'!$A$4</definedName>
    <definedName name="TRIMESTRE" localSheetId="60">'[1]CUADRO 3'!$A$4</definedName>
    <definedName name="TRIMESTRE" localSheetId="6">#REF!</definedName>
    <definedName name="TRIMESTRE" localSheetId="7">#REF!</definedName>
    <definedName name="TRIMESTRE" localSheetId="8">#REF!</definedName>
    <definedName name="TRIMESTRE" localSheetId="9">#REF!</definedName>
    <definedName name="TRIMESTRE" localSheetId="65">#REF!</definedName>
    <definedName name="TRIMESTRE" localSheetId="66">#REF!</definedName>
    <definedName name="TRIMESTRE" localSheetId="2">#REF!</definedName>
    <definedName name="TRIMESTRE">#REF!</definedName>
    <definedName name="TRMS">'[1]CUADRO 3'!$A$4</definedName>
    <definedName name="YYY" localSheetId="12">#REF!</definedName>
    <definedName name="YYY" localSheetId="13">#REF!</definedName>
    <definedName name="YYY" localSheetId="14">#REF!</definedName>
    <definedName name="YYY" localSheetId="15">#REF!</definedName>
    <definedName name="YYY" localSheetId="16">#REF!</definedName>
    <definedName name="YYY" localSheetId="17">#REF!</definedName>
    <definedName name="YYY" localSheetId="18">#REF!</definedName>
    <definedName name="YYY" localSheetId="19">#REF!</definedName>
    <definedName name="YYY" localSheetId="20">#REF!</definedName>
    <definedName name="YYY" localSheetId="21">#REF!</definedName>
    <definedName name="YYY" localSheetId="22">#REF!</definedName>
    <definedName name="YYY" localSheetId="23">#REF!</definedName>
    <definedName name="YYY" localSheetId="28">#REF!</definedName>
    <definedName name="YYY" localSheetId="33">#REF!</definedName>
    <definedName name="YYY" localSheetId="4">#REF!</definedName>
    <definedName name="YYY" localSheetId="5">#REF!</definedName>
    <definedName name="YYY" localSheetId="35">#REF!</definedName>
    <definedName name="YYY" localSheetId="62">#REF!</definedName>
    <definedName name="YYY" localSheetId="64">#REF!</definedName>
    <definedName name="YYY" localSheetId="37">#REF!</definedName>
    <definedName name="YYY" localSheetId="40">#REF!</definedName>
    <definedName name="YYY" localSheetId="42">#REF!</definedName>
    <definedName name="YYY" localSheetId="43">#REF!</definedName>
    <definedName name="YYY" localSheetId="46">#REF!</definedName>
    <definedName name="YYY" localSheetId="48">#REF!</definedName>
    <definedName name="YYY" localSheetId="52">#REF!</definedName>
    <definedName name="YYY" localSheetId="54">#REF!</definedName>
    <definedName name="YYY" localSheetId="56">#REF!</definedName>
    <definedName name="YYY" localSheetId="57">#REF!</definedName>
    <definedName name="YYY" localSheetId="59">#REF!</definedName>
    <definedName name="YYY" localSheetId="6">#REF!</definedName>
    <definedName name="YYY" localSheetId="7">#REF!</definedName>
    <definedName name="YYY" localSheetId="8">#REF!</definedName>
    <definedName name="YYY" localSheetId="9">#REF!</definedName>
    <definedName name="YYY" localSheetId="2">#REF!</definedName>
    <definedName name="YYY">#REF!</definedName>
  </definedNames>
  <calcPr calcId="171027"/>
</workbook>
</file>

<file path=xl/calcChain.xml><?xml version="1.0" encoding="utf-8"?>
<calcChain xmlns="http://schemas.openxmlformats.org/spreadsheetml/2006/main">
  <c r="G13" i="41" l="1"/>
  <c r="G20" i="165"/>
  <c r="F20" i="165"/>
  <c r="E20" i="165"/>
  <c r="D20" i="165"/>
  <c r="C20" i="165"/>
  <c r="H19" i="165"/>
  <c r="H20" i="165"/>
  <c r="H16" i="165"/>
  <c r="G16" i="165"/>
  <c r="F16" i="165"/>
  <c r="E16" i="165"/>
  <c r="D16" i="165"/>
  <c r="C16" i="165"/>
  <c r="G13" i="165"/>
  <c r="F13" i="165"/>
  <c r="E13" i="165"/>
  <c r="D13" i="165"/>
  <c r="C13" i="165"/>
  <c r="H13" i="165"/>
  <c r="G18" i="164"/>
  <c r="F18" i="164"/>
  <c r="E18" i="164"/>
  <c r="D18" i="164"/>
  <c r="C18" i="164"/>
  <c r="H16" i="164"/>
  <c r="G16" i="164"/>
  <c r="F16" i="164"/>
  <c r="E16" i="164"/>
  <c r="D16" i="164"/>
  <c r="C16" i="164"/>
  <c r="H13" i="164"/>
  <c r="G13" i="164"/>
  <c r="F13" i="164"/>
  <c r="E13" i="164"/>
  <c r="D13" i="164"/>
  <c r="D19" i="164" s="1"/>
  <c r="C13" i="164"/>
  <c r="D13" i="13"/>
  <c r="E13" i="13"/>
  <c r="F13" i="13"/>
  <c r="G13" i="13"/>
  <c r="H13" i="13"/>
  <c r="C13" i="13"/>
  <c r="H18" i="12"/>
  <c r="D21" i="12"/>
  <c r="E21" i="12"/>
  <c r="F21" i="12"/>
  <c r="G21" i="12"/>
  <c r="H21" i="12"/>
  <c r="C21" i="12"/>
  <c r="D18" i="12"/>
  <c r="E18" i="12"/>
  <c r="F18" i="12"/>
  <c r="G18" i="12"/>
  <c r="C18" i="12"/>
  <c r="H13" i="12"/>
  <c r="C13" i="12"/>
  <c r="D13" i="12"/>
  <c r="E13" i="12"/>
  <c r="F13" i="12"/>
  <c r="G13" i="12"/>
  <c r="H9" i="12"/>
  <c r="I9" i="12" s="1"/>
  <c r="D22" i="163"/>
  <c r="G21" i="163"/>
  <c r="F21" i="163"/>
  <c r="E21" i="163"/>
  <c r="D21" i="163"/>
  <c r="C21" i="163"/>
  <c r="H20" i="163"/>
  <c r="H21" i="163" s="1"/>
  <c r="H19" i="163"/>
  <c r="G16" i="163"/>
  <c r="G22" i="163" s="1"/>
  <c r="F16" i="163"/>
  <c r="E16" i="163"/>
  <c r="D16" i="163"/>
  <c r="C16" i="163"/>
  <c r="H14" i="163"/>
  <c r="H16" i="163" s="1"/>
  <c r="G13" i="163"/>
  <c r="F13" i="163"/>
  <c r="F22" i="163" s="1"/>
  <c r="E13" i="163"/>
  <c r="E22" i="163" s="1"/>
  <c r="D13" i="163"/>
  <c r="C13" i="163"/>
  <c r="C22" i="163" s="1"/>
  <c r="H12" i="163"/>
  <c r="H11" i="163"/>
  <c r="H10" i="163"/>
  <c r="H9" i="163"/>
  <c r="H13" i="163" s="1"/>
  <c r="G21" i="162"/>
  <c r="F21" i="162"/>
  <c r="E21" i="162"/>
  <c r="D21" i="162"/>
  <c r="C21" i="162"/>
  <c r="C22" i="162" s="1"/>
  <c r="H20" i="162"/>
  <c r="H21" i="162" s="1"/>
  <c r="H19" i="162"/>
  <c r="G16" i="162"/>
  <c r="F16" i="162"/>
  <c r="E16" i="162"/>
  <c r="D16" i="162"/>
  <c r="C16" i="162"/>
  <c r="H14" i="162"/>
  <c r="H16" i="162" s="1"/>
  <c r="G13" i="162"/>
  <c r="F13" i="162"/>
  <c r="F22" i="162" s="1"/>
  <c r="E13" i="162"/>
  <c r="E22" i="162" s="1"/>
  <c r="D13" i="162"/>
  <c r="D22" i="162" s="1"/>
  <c r="C13" i="162"/>
  <c r="H12" i="162"/>
  <c r="H11" i="162"/>
  <c r="H10" i="162"/>
  <c r="H9" i="162"/>
  <c r="H13" i="162" s="1"/>
  <c r="D16" i="161"/>
  <c r="E16" i="161"/>
  <c r="F16" i="161"/>
  <c r="G16" i="161"/>
  <c r="C16" i="161"/>
  <c r="D17" i="85"/>
  <c r="E17" i="85"/>
  <c r="F17" i="85"/>
  <c r="G17" i="85"/>
  <c r="C17" i="85"/>
  <c r="C13" i="85"/>
  <c r="D13" i="85"/>
  <c r="E13" i="85"/>
  <c r="F13" i="85"/>
  <c r="G13" i="85"/>
  <c r="G21" i="161"/>
  <c r="F21" i="161"/>
  <c r="E21" i="161"/>
  <c r="D21" i="161"/>
  <c r="C21" i="161"/>
  <c r="H20" i="161"/>
  <c r="H21" i="161" s="1"/>
  <c r="H19" i="161"/>
  <c r="H14" i="161"/>
  <c r="H16" i="161" s="1"/>
  <c r="G12" i="161"/>
  <c r="F12" i="161"/>
  <c r="E12" i="161"/>
  <c r="D12" i="161"/>
  <c r="C12" i="161"/>
  <c r="H11" i="161"/>
  <c r="H12" i="161" s="1"/>
  <c r="H10" i="161"/>
  <c r="H9" i="161"/>
  <c r="D21" i="73"/>
  <c r="C21" i="73"/>
  <c r="E21" i="73"/>
  <c r="F21" i="73"/>
  <c r="G21" i="73"/>
  <c r="I21" i="73"/>
  <c r="D20" i="160"/>
  <c r="H19" i="160"/>
  <c r="G19" i="160"/>
  <c r="F19" i="160"/>
  <c r="E19" i="160"/>
  <c r="D19" i="160"/>
  <c r="C19" i="160"/>
  <c r="G16" i="160"/>
  <c r="G20" i="160" s="1"/>
  <c r="F16" i="160"/>
  <c r="F20" i="160" s="1"/>
  <c r="E16" i="160"/>
  <c r="D16" i="160"/>
  <c r="C16" i="160"/>
  <c r="H14" i="160"/>
  <c r="H16" i="160" s="1"/>
  <c r="G13" i="160"/>
  <c r="F13" i="160"/>
  <c r="E13" i="160"/>
  <c r="E20" i="160" s="1"/>
  <c r="D13" i="160"/>
  <c r="C13" i="160"/>
  <c r="H12" i="160"/>
  <c r="H11" i="160"/>
  <c r="H10" i="160"/>
  <c r="H9" i="160"/>
  <c r="H13" i="160" s="1"/>
  <c r="D18" i="158"/>
  <c r="E18" i="158"/>
  <c r="F18" i="158"/>
  <c r="G18" i="158"/>
  <c r="H18" i="158"/>
  <c r="C18" i="158"/>
  <c r="G18" i="159"/>
  <c r="F18" i="159"/>
  <c r="E18" i="159"/>
  <c r="D18" i="159"/>
  <c r="C18" i="159"/>
  <c r="G16" i="159"/>
  <c r="F16" i="159"/>
  <c r="E16" i="159"/>
  <c r="D16" i="159"/>
  <c r="C16" i="159"/>
  <c r="H16" i="159"/>
  <c r="G13" i="159"/>
  <c r="F13" i="159"/>
  <c r="E13" i="159"/>
  <c r="D13" i="159"/>
  <c r="C13" i="159"/>
  <c r="G16" i="158"/>
  <c r="F16" i="158"/>
  <c r="E16" i="158"/>
  <c r="D16" i="158"/>
  <c r="C16" i="158"/>
  <c r="G13" i="158"/>
  <c r="F13" i="158"/>
  <c r="E13" i="158"/>
  <c r="D13" i="158"/>
  <c r="C13" i="158"/>
  <c r="H18" i="157"/>
  <c r="G18" i="157"/>
  <c r="F18" i="157"/>
  <c r="E18" i="157"/>
  <c r="D18" i="157"/>
  <c r="C18" i="157"/>
  <c r="H16" i="157"/>
  <c r="G16" i="157"/>
  <c r="F16" i="157"/>
  <c r="E16" i="157"/>
  <c r="D16" i="157"/>
  <c r="C16" i="157"/>
  <c r="H13" i="157"/>
  <c r="G13" i="157"/>
  <c r="F13" i="157"/>
  <c r="E13" i="157"/>
  <c r="D13" i="157"/>
  <c r="C13" i="157"/>
  <c r="H18" i="156"/>
  <c r="G18" i="156"/>
  <c r="F18" i="156"/>
  <c r="E18" i="156"/>
  <c r="D18" i="156"/>
  <c r="C18" i="156"/>
  <c r="H16" i="156"/>
  <c r="G16" i="156"/>
  <c r="F16" i="156"/>
  <c r="E16" i="156"/>
  <c r="D16" i="156"/>
  <c r="C16" i="156"/>
  <c r="H13" i="156"/>
  <c r="G13" i="156"/>
  <c r="F13" i="156"/>
  <c r="E13" i="156"/>
  <c r="D13" i="156"/>
  <c r="C13" i="156"/>
  <c r="D18" i="71"/>
  <c r="E18" i="71"/>
  <c r="F18" i="71"/>
  <c r="G18" i="71"/>
  <c r="H18" i="71"/>
  <c r="C18" i="71"/>
  <c r="D16" i="71"/>
  <c r="E16" i="71"/>
  <c r="F16" i="71"/>
  <c r="G16" i="71"/>
  <c r="H16" i="71"/>
  <c r="C16" i="71"/>
  <c r="D13" i="71"/>
  <c r="D19" i="71" s="1"/>
  <c r="E13" i="71"/>
  <c r="F13" i="71"/>
  <c r="G13" i="71"/>
  <c r="H13" i="71"/>
  <c r="C13" i="71"/>
  <c r="D19" i="155"/>
  <c r="E19" i="155"/>
  <c r="F19" i="155"/>
  <c r="G19" i="155"/>
  <c r="H19" i="155"/>
  <c r="C19" i="155"/>
  <c r="D15" i="155"/>
  <c r="E15" i="155"/>
  <c r="F15" i="155"/>
  <c r="G15" i="155"/>
  <c r="H15" i="155"/>
  <c r="C15" i="155"/>
  <c r="D13" i="155"/>
  <c r="E13" i="155"/>
  <c r="F13" i="155"/>
  <c r="G13" i="155"/>
  <c r="C13" i="155"/>
  <c r="D19" i="10"/>
  <c r="E19" i="10"/>
  <c r="F19" i="10"/>
  <c r="G19" i="10"/>
  <c r="H19" i="10"/>
  <c r="C19" i="10"/>
  <c r="D13" i="10"/>
  <c r="E13" i="10"/>
  <c r="F13" i="10"/>
  <c r="G13" i="10"/>
  <c r="H13" i="10"/>
  <c r="C13" i="10"/>
  <c r="D15" i="10"/>
  <c r="E15" i="10"/>
  <c r="F15" i="10"/>
  <c r="G15" i="10"/>
  <c r="H15" i="10"/>
  <c r="C15" i="10"/>
  <c r="H22" i="162" l="1"/>
  <c r="I11" i="162" s="1"/>
  <c r="E19" i="157"/>
  <c r="G22" i="162"/>
  <c r="D19" i="156"/>
  <c r="F19" i="157"/>
  <c r="C20" i="160"/>
  <c r="C21" i="165"/>
  <c r="G21" i="165"/>
  <c r="F21" i="165"/>
  <c r="E21" i="165"/>
  <c r="D21" i="165"/>
  <c r="H21" i="165"/>
  <c r="I14" i="165" s="1"/>
  <c r="H18" i="164"/>
  <c r="E19" i="164"/>
  <c r="F19" i="164"/>
  <c r="C19" i="164"/>
  <c r="G19" i="164"/>
  <c r="H22" i="163"/>
  <c r="I19" i="163" s="1"/>
  <c r="I19" i="162"/>
  <c r="I9" i="162"/>
  <c r="I14" i="162"/>
  <c r="I15" i="162"/>
  <c r="I18" i="162"/>
  <c r="I12" i="162"/>
  <c r="I10" i="162"/>
  <c r="E22" i="161"/>
  <c r="D22" i="161"/>
  <c r="F22" i="161"/>
  <c r="C22" i="161"/>
  <c r="G22" i="161"/>
  <c r="H22" i="161"/>
  <c r="I10" i="161" s="1"/>
  <c r="H20" i="160"/>
  <c r="I12" i="160" s="1"/>
  <c r="E19" i="158"/>
  <c r="C19" i="158"/>
  <c r="H16" i="158"/>
  <c r="G19" i="158"/>
  <c r="F19" i="158"/>
  <c r="H13" i="158"/>
  <c r="D19" i="158"/>
  <c r="H18" i="159"/>
  <c r="D19" i="159"/>
  <c r="E19" i="159"/>
  <c r="H13" i="159"/>
  <c r="F19" i="159"/>
  <c r="C19" i="159"/>
  <c r="G19" i="159"/>
  <c r="C19" i="157"/>
  <c r="H19" i="157" s="1"/>
  <c r="I11" i="157" s="1"/>
  <c r="G19" i="157"/>
  <c r="D19" i="157"/>
  <c r="E19" i="156"/>
  <c r="C19" i="156"/>
  <c r="F19" i="156"/>
  <c r="G19" i="156"/>
  <c r="F29" i="28"/>
  <c r="G29" i="28"/>
  <c r="H29" i="28"/>
  <c r="I29" i="28"/>
  <c r="E29" i="28"/>
  <c r="F10" i="28"/>
  <c r="F132" i="28" s="1"/>
  <c r="G10" i="28"/>
  <c r="G132" i="28" s="1"/>
  <c r="H10" i="28"/>
  <c r="I10" i="28"/>
  <c r="E10" i="28"/>
  <c r="E132" i="28" s="1"/>
  <c r="H132" i="28" l="1"/>
  <c r="I20" i="162"/>
  <c r="I21" i="162" s="1"/>
  <c r="H19" i="164"/>
  <c r="I18" i="164" s="1"/>
  <c r="I15" i="165"/>
  <c r="I11" i="165"/>
  <c r="I18" i="165"/>
  <c r="I9" i="165"/>
  <c r="I12" i="165"/>
  <c r="I16" i="165"/>
  <c r="I19" i="165"/>
  <c r="I20" i="165" s="1"/>
  <c r="I10" i="165"/>
  <c r="I17" i="164"/>
  <c r="I14" i="164"/>
  <c r="I18" i="163"/>
  <c r="I21" i="163" s="1"/>
  <c r="I10" i="163"/>
  <c r="I20" i="163"/>
  <c r="I12" i="163"/>
  <c r="I9" i="163"/>
  <c r="I15" i="163"/>
  <c r="I16" i="163" s="1"/>
  <c r="I14" i="163"/>
  <c r="I11" i="163"/>
  <c r="I13" i="162"/>
  <c r="I16" i="162"/>
  <c r="I19" i="161"/>
  <c r="I13" i="161"/>
  <c r="I11" i="161"/>
  <c r="I15" i="161"/>
  <c r="I18" i="161"/>
  <c r="I21" i="161" s="1"/>
  <c r="I9" i="161"/>
  <c r="I14" i="161"/>
  <c r="I20" i="161"/>
  <c r="I10" i="160"/>
  <c r="I15" i="160"/>
  <c r="I14" i="160"/>
  <c r="I18" i="160"/>
  <c r="I19" i="160" s="1"/>
  <c r="I9" i="160"/>
  <c r="I11" i="160"/>
  <c r="I16" i="160"/>
  <c r="H19" i="158"/>
  <c r="I18" i="158" s="1"/>
  <c r="H19" i="159"/>
  <c r="I19" i="159" s="1"/>
  <c r="I11" i="159"/>
  <c r="I17" i="159"/>
  <c r="I18" i="159"/>
  <c r="I14" i="159"/>
  <c r="I16" i="159"/>
  <c r="I15" i="158"/>
  <c r="I13" i="158"/>
  <c r="I9" i="158"/>
  <c r="I16" i="158"/>
  <c r="I12" i="158"/>
  <c r="I14" i="158"/>
  <c r="I10" i="158"/>
  <c r="I11" i="158"/>
  <c r="I9" i="157"/>
  <c r="I15" i="157"/>
  <c r="I19" i="157"/>
  <c r="I14" i="157"/>
  <c r="I10" i="157"/>
  <c r="I16" i="157"/>
  <c r="I13" i="157"/>
  <c r="I17" i="157"/>
  <c r="I12" i="157"/>
  <c r="I18" i="157"/>
  <c r="H19" i="156"/>
  <c r="I13" i="156" s="1"/>
  <c r="I132" i="28"/>
  <c r="U11" i="154"/>
  <c r="T11" i="154"/>
  <c r="S11" i="154"/>
  <c r="R11" i="154"/>
  <c r="Q11" i="154"/>
  <c r="P11" i="154"/>
  <c r="O11" i="154"/>
  <c r="N11" i="154"/>
  <c r="M11" i="154"/>
  <c r="L11" i="154"/>
  <c r="K11" i="154"/>
  <c r="J11" i="154"/>
  <c r="I11" i="154"/>
  <c r="H11" i="154"/>
  <c r="G11" i="154"/>
  <c r="F11" i="154"/>
  <c r="E11" i="154"/>
  <c r="D11" i="154"/>
  <c r="C11" i="154"/>
  <c r="B11" i="154"/>
  <c r="U12" i="153"/>
  <c r="T12" i="153"/>
  <c r="S12" i="153"/>
  <c r="R12" i="153"/>
  <c r="Q12" i="153"/>
  <c r="P12" i="153"/>
  <c r="O12" i="153"/>
  <c r="N12" i="153"/>
  <c r="M12" i="153"/>
  <c r="L12" i="153"/>
  <c r="K12" i="153"/>
  <c r="J12" i="153"/>
  <c r="I12" i="153"/>
  <c r="H12" i="153"/>
  <c r="G12" i="153"/>
  <c r="F12" i="153"/>
  <c r="E12" i="153"/>
  <c r="D12" i="153"/>
  <c r="C12" i="153"/>
  <c r="B12" i="153"/>
  <c r="U12" i="152"/>
  <c r="T12" i="152"/>
  <c r="S12" i="152"/>
  <c r="R12" i="152"/>
  <c r="Q12" i="152"/>
  <c r="P12" i="152"/>
  <c r="O12" i="152"/>
  <c r="N12" i="152"/>
  <c r="M12" i="152"/>
  <c r="L12" i="152"/>
  <c r="K12" i="152"/>
  <c r="J12" i="152"/>
  <c r="I12" i="152"/>
  <c r="H12" i="152"/>
  <c r="G12" i="152"/>
  <c r="F12" i="152"/>
  <c r="E12" i="152"/>
  <c r="D12" i="152"/>
  <c r="C12" i="152"/>
  <c r="B12" i="152"/>
  <c r="U12" i="151"/>
  <c r="T12" i="151"/>
  <c r="S12" i="151"/>
  <c r="R12" i="151"/>
  <c r="Q12" i="151"/>
  <c r="P12" i="151"/>
  <c r="O12" i="151"/>
  <c r="N12" i="151"/>
  <c r="M12" i="151"/>
  <c r="L12" i="151"/>
  <c r="K12" i="151"/>
  <c r="J12" i="151"/>
  <c r="I12" i="151"/>
  <c r="H12" i="151"/>
  <c r="G12" i="151"/>
  <c r="F12" i="151"/>
  <c r="E12" i="151"/>
  <c r="D12" i="151"/>
  <c r="C12" i="151"/>
  <c r="B12" i="151"/>
  <c r="U12" i="150"/>
  <c r="T12" i="150"/>
  <c r="S12" i="150"/>
  <c r="R12" i="150"/>
  <c r="Q12" i="150"/>
  <c r="P12" i="150"/>
  <c r="O12" i="150"/>
  <c r="N12" i="150"/>
  <c r="M12" i="150"/>
  <c r="L12" i="150"/>
  <c r="K12" i="150"/>
  <c r="J12" i="150"/>
  <c r="I12" i="150"/>
  <c r="H12" i="150"/>
  <c r="G12" i="150"/>
  <c r="F12" i="150"/>
  <c r="E12" i="150"/>
  <c r="D12" i="150"/>
  <c r="C12" i="150"/>
  <c r="B12" i="150"/>
  <c r="C13" i="125"/>
  <c r="D13" i="125"/>
  <c r="E13" i="125"/>
  <c r="F13" i="125"/>
  <c r="G13" i="125"/>
  <c r="H13" i="125"/>
  <c r="I13" i="125"/>
  <c r="J13" i="125"/>
  <c r="K13" i="125"/>
  <c r="L13" i="125"/>
  <c r="M13" i="125"/>
  <c r="N13" i="125"/>
  <c r="O13" i="125"/>
  <c r="P13" i="125"/>
  <c r="Q13" i="125"/>
  <c r="R13" i="125"/>
  <c r="S13" i="125"/>
  <c r="T13" i="125"/>
  <c r="U13" i="125"/>
  <c r="B13" i="125"/>
  <c r="C15" i="127"/>
  <c r="D15" i="127"/>
  <c r="E15" i="127"/>
  <c r="F15" i="127"/>
  <c r="G15" i="127"/>
  <c r="H15" i="127"/>
  <c r="I15" i="127"/>
  <c r="J15" i="127"/>
  <c r="K15" i="127"/>
  <c r="L15" i="127"/>
  <c r="M15" i="127"/>
  <c r="N15" i="127"/>
  <c r="O15" i="127"/>
  <c r="P15" i="127"/>
  <c r="Q15" i="127"/>
  <c r="R15" i="127"/>
  <c r="S15" i="127"/>
  <c r="T15" i="127"/>
  <c r="U15" i="127"/>
  <c r="B15" i="127"/>
  <c r="U12" i="149"/>
  <c r="T12" i="149"/>
  <c r="S12" i="149"/>
  <c r="R12" i="149"/>
  <c r="Q12" i="149"/>
  <c r="P12" i="149"/>
  <c r="O12" i="149"/>
  <c r="N12" i="149"/>
  <c r="M12" i="149"/>
  <c r="L12" i="149"/>
  <c r="K12" i="149"/>
  <c r="J12" i="149"/>
  <c r="I12" i="149"/>
  <c r="H12" i="149"/>
  <c r="G12" i="149"/>
  <c r="F12" i="149"/>
  <c r="E12" i="149"/>
  <c r="D12" i="149"/>
  <c r="C12" i="149"/>
  <c r="B12" i="149"/>
  <c r="U13" i="147"/>
  <c r="T13" i="147"/>
  <c r="S13" i="147"/>
  <c r="R13" i="147"/>
  <c r="Q13" i="147"/>
  <c r="P13" i="147"/>
  <c r="O13" i="147"/>
  <c r="N13" i="147"/>
  <c r="M13" i="147"/>
  <c r="L13" i="147"/>
  <c r="K13" i="147"/>
  <c r="J13" i="147"/>
  <c r="I13" i="147"/>
  <c r="H13" i="147"/>
  <c r="G13" i="147"/>
  <c r="F13" i="147"/>
  <c r="E13" i="147"/>
  <c r="D13" i="147"/>
  <c r="C13" i="147"/>
  <c r="B13" i="147"/>
  <c r="U13" i="146"/>
  <c r="T13" i="146"/>
  <c r="S13" i="146"/>
  <c r="R13" i="146"/>
  <c r="Q13" i="146"/>
  <c r="P13" i="146"/>
  <c r="O13" i="146"/>
  <c r="N13" i="146"/>
  <c r="M13" i="146"/>
  <c r="L13" i="146"/>
  <c r="K13" i="146"/>
  <c r="J13" i="146"/>
  <c r="I13" i="146"/>
  <c r="H13" i="146"/>
  <c r="G13" i="146"/>
  <c r="F13" i="146"/>
  <c r="E13" i="146"/>
  <c r="D13" i="146"/>
  <c r="C13" i="146"/>
  <c r="B13" i="146"/>
  <c r="I16" i="164" l="1"/>
  <c r="I10" i="164"/>
  <c r="I15" i="159"/>
  <c r="I13" i="159"/>
  <c r="I13" i="163"/>
  <c r="I22" i="163" s="1"/>
  <c r="I13" i="164"/>
  <c r="I9" i="164"/>
  <c r="I11" i="164"/>
  <c r="I9" i="159"/>
  <c r="I10" i="159"/>
  <c r="I22" i="162"/>
  <c r="I12" i="164"/>
  <c r="I15" i="164"/>
  <c r="I19" i="164"/>
  <c r="I13" i="165"/>
  <c r="I21" i="165" s="1"/>
  <c r="I12" i="161"/>
  <c r="I22" i="161" s="1"/>
  <c r="I16" i="161"/>
  <c r="I13" i="160"/>
  <c r="I20" i="160" s="1"/>
  <c r="I17" i="158"/>
  <c r="I19" i="158"/>
  <c r="I12" i="159"/>
  <c r="I16" i="156"/>
  <c r="I17" i="156"/>
  <c r="I18" i="156"/>
  <c r="I10" i="156"/>
  <c r="I12" i="156"/>
  <c r="I9" i="156"/>
  <c r="I11" i="156"/>
  <c r="I14" i="156"/>
  <c r="I15" i="156"/>
  <c r="I19" i="156"/>
  <c r="F20" i="155"/>
  <c r="D20" i="155"/>
  <c r="C20" i="155"/>
  <c r="E20" i="155"/>
  <c r="G20" i="155"/>
  <c r="H13" i="155"/>
  <c r="H20" i="155"/>
  <c r="U12" i="145"/>
  <c r="T12" i="145"/>
  <c r="S12" i="145"/>
  <c r="R12" i="145"/>
  <c r="Q12" i="145"/>
  <c r="P12" i="145"/>
  <c r="O12" i="145"/>
  <c r="N12" i="145"/>
  <c r="M12" i="145"/>
  <c r="L12" i="145"/>
  <c r="K12" i="145"/>
  <c r="J12" i="145"/>
  <c r="I12" i="145"/>
  <c r="H12" i="145"/>
  <c r="G12" i="145"/>
  <c r="F12" i="145"/>
  <c r="E12" i="145"/>
  <c r="D12" i="145"/>
  <c r="C12" i="145"/>
  <c r="B12" i="145"/>
  <c r="U12" i="144"/>
  <c r="T12" i="144"/>
  <c r="S12" i="144"/>
  <c r="R12" i="144"/>
  <c r="Q12" i="144"/>
  <c r="P12" i="144"/>
  <c r="O12" i="144"/>
  <c r="N12" i="144"/>
  <c r="M12" i="144"/>
  <c r="L12" i="144"/>
  <c r="K12" i="144"/>
  <c r="J12" i="144"/>
  <c r="I12" i="144"/>
  <c r="H12" i="144"/>
  <c r="G12" i="144"/>
  <c r="F12" i="144"/>
  <c r="E12" i="144"/>
  <c r="D12" i="144"/>
  <c r="C12" i="144"/>
  <c r="B12" i="144"/>
  <c r="U12" i="143"/>
  <c r="T12" i="143"/>
  <c r="S12" i="143"/>
  <c r="R12" i="143"/>
  <c r="Q12" i="143"/>
  <c r="P12" i="143"/>
  <c r="O12" i="143"/>
  <c r="N12" i="143"/>
  <c r="M12" i="143"/>
  <c r="L12" i="143"/>
  <c r="K12" i="143"/>
  <c r="J12" i="143"/>
  <c r="I12" i="143"/>
  <c r="H12" i="143"/>
  <c r="G12" i="143"/>
  <c r="F12" i="143"/>
  <c r="E12" i="143"/>
  <c r="D12" i="143"/>
  <c r="C12" i="143"/>
  <c r="B12" i="143"/>
  <c r="U12" i="142"/>
  <c r="T12" i="142"/>
  <c r="S12" i="142"/>
  <c r="R12" i="142"/>
  <c r="Q12" i="142"/>
  <c r="P12" i="142"/>
  <c r="O12" i="142"/>
  <c r="N12" i="142"/>
  <c r="M12" i="142"/>
  <c r="L12" i="142"/>
  <c r="K12" i="142"/>
  <c r="J12" i="142"/>
  <c r="I12" i="142"/>
  <c r="H12" i="142"/>
  <c r="G12" i="142"/>
  <c r="F12" i="142"/>
  <c r="E12" i="142"/>
  <c r="D12" i="142"/>
  <c r="C12" i="142"/>
  <c r="B12" i="142"/>
  <c r="U12" i="141"/>
  <c r="T12" i="141"/>
  <c r="S12" i="141"/>
  <c r="R12" i="141"/>
  <c r="Q12" i="141"/>
  <c r="P12" i="141"/>
  <c r="O12" i="141"/>
  <c r="N12" i="141"/>
  <c r="M12" i="141"/>
  <c r="L12" i="141"/>
  <c r="K12" i="141"/>
  <c r="J12" i="141"/>
  <c r="I12" i="141"/>
  <c r="H12" i="141"/>
  <c r="G12" i="141"/>
  <c r="F12" i="141"/>
  <c r="E12" i="141"/>
  <c r="D12" i="141"/>
  <c r="C12" i="141"/>
  <c r="B12" i="141"/>
  <c r="C12" i="140"/>
  <c r="D12" i="140"/>
  <c r="E12" i="140"/>
  <c r="F12" i="140"/>
  <c r="G12" i="140"/>
  <c r="H12" i="140"/>
  <c r="I12" i="140"/>
  <c r="J12" i="140"/>
  <c r="K12" i="140"/>
  <c r="L12" i="140"/>
  <c r="M12" i="140"/>
  <c r="N12" i="140"/>
  <c r="O12" i="140"/>
  <c r="P12" i="140"/>
  <c r="Q12" i="140"/>
  <c r="R12" i="140"/>
  <c r="S12" i="140"/>
  <c r="T12" i="140"/>
  <c r="U12" i="140"/>
  <c r="B12" i="140"/>
  <c r="U12" i="139"/>
  <c r="T12" i="139"/>
  <c r="S12" i="139"/>
  <c r="R12" i="139"/>
  <c r="Q12" i="139"/>
  <c r="P12" i="139"/>
  <c r="O12" i="139"/>
  <c r="N12" i="139"/>
  <c r="M12" i="139"/>
  <c r="L12" i="139"/>
  <c r="K12" i="139"/>
  <c r="J12" i="139"/>
  <c r="I12" i="139"/>
  <c r="H12" i="139"/>
  <c r="G12" i="139"/>
  <c r="F12" i="139"/>
  <c r="E12" i="139"/>
  <c r="D12" i="139"/>
  <c r="C12" i="139"/>
  <c r="B12" i="139"/>
  <c r="U12" i="138"/>
  <c r="T12" i="138"/>
  <c r="S12" i="138"/>
  <c r="R12" i="138"/>
  <c r="Q12" i="138"/>
  <c r="P12" i="138"/>
  <c r="O12" i="138"/>
  <c r="N12" i="138"/>
  <c r="M12" i="138"/>
  <c r="L12" i="138"/>
  <c r="K12" i="138"/>
  <c r="J12" i="138"/>
  <c r="I12" i="138"/>
  <c r="H12" i="138"/>
  <c r="G12" i="138"/>
  <c r="F12" i="138"/>
  <c r="E12" i="138"/>
  <c r="D12" i="138"/>
  <c r="C12" i="138"/>
  <c r="B12" i="138"/>
  <c r="U13" i="123"/>
  <c r="T13" i="123"/>
  <c r="S13" i="123"/>
  <c r="R13" i="123"/>
  <c r="Q13" i="123"/>
  <c r="P13" i="123"/>
  <c r="O13" i="123"/>
  <c r="N13" i="123"/>
  <c r="M13" i="123"/>
  <c r="L13" i="123"/>
  <c r="K13" i="123"/>
  <c r="J13" i="123"/>
  <c r="I13" i="123"/>
  <c r="H13" i="123"/>
  <c r="G13" i="123"/>
  <c r="F13" i="123"/>
  <c r="E13" i="123"/>
  <c r="D13" i="123"/>
  <c r="C13" i="123"/>
  <c r="B13" i="123"/>
  <c r="U17" i="137"/>
  <c r="T17" i="137"/>
  <c r="S17" i="137"/>
  <c r="R17" i="137"/>
  <c r="Q17" i="137"/>
  <c r="P17" i="137"/>
  <c r="O17" i="137"/>
  <c r="N17" i="137"/>
  <c r="M17" i="137"/>
  <c r="L17" i="137"/>
  <c r="K17" i="137"/>
  <c r="J17" i="137"/>
  <c r="I17" i="137"/>
  <c r="H17" i="137"/>
  <c r="G17" i="137"/>
  <c r="F17" i="137"/>
  <c r="E17" i="137"/>
  <c r="D17" i="137"/>
  <c r="C17" i="137"/>
  <c r="B17" i="137"/>
  <c r="U14" i="136"/>
  <c r="T14" i="136"/>
  <c r="S14" i="136"/>
  <c r="R14" i="136"/>
  <c r="Q14" i="136"/>
  <c r="P14" i="136"/>
  <c r="O14" i="136"/>
  <c r="N14" i="136"/>
  <c r="M14" i="136"/>
  <c r="L14" i="136"/>
  <c r="K14" i="136"/>
  <c r="J14" i="136"/>
  <c r="I14" i="136"/>
  <c r="H14" i="136"/>
  <c r="G14" i="136"/>
  <c r="F14" i="136"/>
  <c r="E14" i="136"/>
  <c r="D14" i="136"/>
  <c r="C14" i="136"/>
  <c r="B14" i="136"/>
  <c r="U13" i="135"/>
  <c r="T13" i="135"/>
  <c r="S13" i="135"/>
  <c r="R13" i="135"/>
  <c r="Q13" i="135"/>
  <c r="P13" i="135"/>
  <c r="O13" i="135"/>
  <c r="N13" i="135"/>
  <c r="M13" i="135"/>
  <c r="L13" i="135"/>
  <c r="K13" i="135"/>
  <c r="J13" i="135"/>
  <c r="I13" i="135"/>
  <c r="H13" i="135"/>
  <c r="G13" i="135"/>
  <c r="F13" i="135"/>
  <c r="E13" i="135"/>
  <c r="D13" i="135"/>
  <c r="C13" i="135"/>
  <c r="B13" i="135"/>
  <c r="U11" i="134"/>
  <c r="T11" i="134"/>
  <c r="S11" i="134"/>
  <c r="R11" i="134"/>
  <c r="Q11" i="134"/>
  <c r="P11" i="134"/>
  <c r="O11" i="134"/>
  <c r="N11" i="134"/>
  <c r="M11" i="134"/>
  <c r="L11" i="134"/>
  <c r="K11" i="134"/>
  <c r="J11" i="134"/>
  <c r="I11" i="134"/>
  <c r="H11" i="134"/>
  <c r="G11" i="134"/>
  <c r="F11" i="134"/>
  <c r="E11" i="134"/>
  <c r="D11" i="134"/>
  <c r="C11" i="134"/>
  <c r="B11" i="134"/>
  <c r="C14" i="119"/>
  <c r="D14" i="119"/>
  <c r="E14" i="119"/>
  <c r="F14" i="119"/>
  <c r="G14" i="119"/>
  <c r="H14" i="119"/>
  <c r="I14" i="119"/>
  <c r="J14" i="119"/>
  <c r="K14" i="119"/>
  <c r="L14" i="119"/>
  <c r="M14" i="119"/>
  <c r="N14" i="119"/>
  <c r="O14" i="119"/>
  <c r="P14" i="119"/>
  <c r="Q14" i="119"/>
  <c r="R14" i="119"/>
  <c r="S14" i="119"/>
  <c r="T14" i="119"/>
  <c r="U14" i="119"/>
  <c r="B14" i="119"/>
  <c r="O73" i="113"/>
  <c r="D73" i="113"/>
  <c r="E73" i="113"/>
  <c r="F73" i="113"/>
  <c r="G73" i="113"/>
  <c r="H73" i="113"/>
  <c r="I73" i="113"/>
  <c r="J73" i="113"/>
  <c r="K73" i="113"/>
  <c r="L73" i="113"/>
  <c r="M73" i="113"/>
  <c r="N73" i="113"/>
  <c r="C73" i="113"/>
  <c r="I13" i="155" l="1"/>
  <c r="I10" i="155"/>
  <c r="I11" i="155"/>
  <c r="I20" i="155"/>
  <c r="I18" i="155"/>
  <c r="I16" i="155"/>
  <c r="I14" i="155"/>
  <c r="I12" i="155"/>
  <c r="I19" i="155"/>
  <c r="I17" i="155"/>
  <c r="I15" i="155"/>
  <c r="I9" i="155"/>
  <c r="D54" i="113"/>
  <c r="E54" i="113"/>
  <c r="F54" i="113"/>
  <c r="G54" i="113"/>
  <c r="H54" i="113"/>
  <c r="I54" i="113"/>
  <c r="J54" i="113"/>
  <c r="K54" i="113"/>
  <c r="L54" i="113"/>
  <c r="M54" i="113"/>
  <c r="N54" i="113"/>
  <c r="O54" i="113"/>
  <c r="D84" i="6" l="1"/>
  <c r="E84" i="6"/>
  <c r="F84" i="6"/>
  <c r="G84" i="6"/>
  <c r="H84" i="6"/>
  <c r="I84" i="6"/>
  <c r="J84" i="6"/>
  <c r="K84" i="6"/>
  <c r="L84" i="6"/>
  <c r="M84" i="6"/>
  <c r="N84" i="6"/>
  <c r="O84" i="6"/>
  <c r="P84" i="6"/>
  <c r="Q84" i="6"/>
  <c r="R84" i="6"/>
  <c r="S84" i="6"/>
  <c r="D53" i="6"/>
  <c r="E53" i="6"/>
  <c r="F53" i="6"/>
  <c r="G53" i="6"/>
  <c r="H53" i="6"/>
  <c r="I53" i="6"/>
  <c r="J53" i="6"/>
  <c r="K53" i="6"/>
  <c r="L53" i="6"/>
  <c r="M53" i="6"/>
  <c r="N53" i="6"/>
  <c r="O53" i="6"/>
  <c r="P53" i="6"/>
  <c r="Q53" i="6"/>
  <c r="R53" i="6"/>
  <c r="S53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C42" i="6"/>
  <c r="D28" i="6"/>
  <c r="E28" i="6"/>
  <c r="F28" i="6"/>
  <c r="G28" i="6"/>
  <c r="H28" i="6"/>
  <c r="I28" i="6"/>
  <c r="J28" i="6"/>
  <c r="K28" i="6"/>
  <c r="L28" i="6"/>
  <c r="M28" i="6"/>
  <c r="N28" i="6"/>
  <c r="O28" i="6"/>
  <c r="P28" i="6"/>
  <c r="Q28" i="6"/>
  <c r="R28" i="6"/>
  <c r="S28" i="6"/>
  <c r="C28" i="6"/>
  <c r="C16" i="13" l="1"/>
  <c r="D16" i="13"/>
  <c r="E16" i="13"/>
  <c r="F16" i="13"/>
  <c r="G16" i="13"/>
  <c r="H16" i="13"/>
  <c r="C12" i="128" l="1"/>
  <c r="D12" i="128"/>
  <c r="E12" i="128"/>
  <c r="F12" i="128"/>
  <c r="G12" i="128"/>
  <c r="H12" i="128"/>
  <c r="I12" i="128"/>
  <c r="J12" i="128"/>
  <c r="K12" i="128"/>
  <c r="L12" i="128"/>
  <c r="M12" i="128"/>
  <c r="N12" i="128"/>
  <c r="O12" i="128"/>
  <c r="P12" i="128"/>
  <c r="Q12" i="128"/>
  <c r="R12" i="128"/>
  <c r="S12" i="128"/>
  <c r="T12" i="128"/>
  <c r="U12" i="128"/>
  <c r="B12" i="128"/>
  <c r="C12" i="121"/>
  <c r="D12" i="121"/>
  <c r="E12" i="121"/>
  <c r="F12" i="121"/>
  <c r="G12" i="121"/>
  <c r="H12" i="121"/>
  <c r="I12" i="121"/>
  <c r="J12" i="121"/>
  <c r="K12" i="121"/>
  <c r="L12" i="121"/>
  <c r="M12" i="121"/>
  <c r="N12" i="121"/>
  <c r="O12" i="121"/>
  <c r="P12" i="121"/>
  <c r="Q12" i="121"/>
  <c r="R12" i="121"/>
  <c r="S12" i="121"/>
  <c r="T12" i="121"/>
  <c r="U12" i="121"/>
  <c r="B12" i="121"/>
  <c r="C12" i="122"/>
  <c r="D12" i="122"/>
  <c r="E12" i="122"/>
  <c r="F12" i="122"/>
  <c r="G12" i="122"/>
  <c r="H12" i="122"/>
  <c r="I12" i="122"/>
  <c r="J12" i="122"/>
  <c r="K12" i="122"/>
  <c r="L12" i="122"/>
  <c r="M12" i="122"/>
  <c r="N12" i="122"/>
  <c r="O12" i="122"/>
  <c r="P12" i="122"/>
  <c r="Q12" i="122"/>
  <c r="R12" i="122"/>
  <c r="S12" i="122"/>
  <c r="T12" i="122"/>
  <c r="U12" i="122"/>
  <c r="B12" i="122"/>
  <c r="U12" i="133"/>
  <c r="T12" i="133"/>
  <c r="S12" i="133"/>
  <c r="R12" i="133"/>
  <c r="Q12" i="133"/>
  <c r="P12" i="133"/>
  <c r="O12" i="133"/>
  <c r="N12" i="133"/>
  <c r="M12" i="133"/>
  <c r="L12" i="133"/>
  <c r="K12" i="133"/>
  <c r="J12" i="133"/>
  <c r="I12" i="133"/>
  <c r="H12" i="133"/>
  <c r="G12" i="133"/>
  <c r="F12" i="133"/>
  <c r="E12" i="133"/>
  <c r="D12" i="133"/>
  <c r="C12" i="133"/>
  <c r="B12" i="133"/>
  <c r="C12" i="124"/>
  <c r="D12" i="124"/>
  <c r="E12" i="124"/>
  <c r="F12" i="124"/>
  <c r="G12" i="124"/>
  <c r="H12" i="124"/>
  <c r="I12" i="124"/>
  <c r="J12" i="124"/>
  <c r="K12" i="124"/>
  <c r="L12" i="124"/>
  <c r="M12" i="124"/>
  <c r="N12" i="124"/>
  <c r="O12" i="124"/>
  <c r="P12" i="124"/>
  <c r="Q12" i="124"/>
  <c r="R12" i="124"/>
  <c r="S12" i="124"/>
  <c r="T12" i="124"/>
  <c r="U12" i="124"/>
  <c r="B12" i="124"/>
  <c r="D29" i="116"/>
  <c r="D29" i="118"/>
  <c r="C27" i="117"/>
  <c r="E29" i="118"/>
  <c r="A1" i="113" l="1"/>
  <c r="P29" i="116"/>
  <c r="B29" i="116"/>
  <c r="C29" i="116"/>
  <c r="E29" i="116"/>
  <c r="F29" i="116"/>
  <c r="G29" i="116"/>
  <c r="H29" i="116"/>
  <c r="I29" i="116"/>
  <c r="J29" i="116"/>
  <c r="K29" i="116"/>
  <c r="L29" i="116"/>
  <c r="M29" i="116"/>
  <c r="N29" i="116"/>
  <c r="O29" i="116"/>
  <c r="Q29" i="116"/>
  <c r="R29" i="116"/>
  <c r="S29" i="116"/>
  <c r="T29" i="116"/>
  <c r="U29" i="116"/>
  <c r="E118" i="113"/>
  <c r="F118" i="113"/>
  <c r="G118" i="113"/>
  <c r="H118" i="113"/>
  <c r="I118" i="113"/>
  <c r="J118" i="113"/>
  <c r="K118" i="113"/>
  <c r="L118" i="113"/>
  <c r="M118" i="113"/>
  <c r="N118" i="113"/>
  <c r="O118" i="113"/>
  <c r="C118" i="113"/>
  <c r="D118" i="113"/>
  <c r="D86" i="113"/>
  <c r="E86" i="113"/>
  <c r="F86" i="113"/>
  <c r="G86" i="113"/>
  <c r="H86" i="113"/>
  <c r="I86" i="113"/>
  <c r="J86" i="113"/>
  <c r="K86" i="113"/>
  <c r="L86" i="113"/>
  <c r="M86" i="113"/>
  <c r="N86" i="113"/>
  <c r="O86" i="113"/>
  <c r="C86" i="113"/>
  <c r="D80" i="113"/>
  <c r="E80" i="113"/>
  <c r="F80" i="113"/>
  <c r="G80" i="113"/>
  <c r="H80" i="113"/>
  <c r="I80" i="113"/>
  <c r="J80" i="113"/>
  <c r="K80" i="113"/>
  <c r="L80" i="113"/>
  <c r="M80" i="113"/>
  <c r="N80" i="113"/>
  <c r="O80" i="113"/>
  <c r="C80" i="113"/>
  <c r="D76" i="113"/>
  <c r="E76" i="113"/>
  <c r="F76" i="113"/>
  <c r="G76" i="113"/>
  <c r="H76" i="113"/>
  <c r="I76" i="113"/>
  <c r="J76" i="113"/>
  <c r="K76" i="113"/>
  <c r="L76" i="113"/>
  <c r="M76" i="113"/>
  <c r="N76" i="113"/>
  <c r="O76" i="113"/>
  <c r="C76" i="113"/>
  <c r="M119" i="113" l="1"/>
  <c r="E119" i="113"/>
  <c r="L119" i="113"/>
  <c r="H119" i="113"/>
  <c r="I119" i="113"/>
  <c r="O119" i="113"/>
  <c r="K119" i="113"/>
  <c r="G119" i="113"/>
  <c r="N119" i="113"/>
  <c r="J119" i="113"/>
  <c r="F119" i="113"/>
  <c r="C54" i="113"/>
  <c r="C119" i="113" s="1"/>
  <c r="C53" i="6" l="1"/>
  <c r="G20" i="41" l="1"/>
  <c r="F20" i="41"/>
  <c r="E20" i="41"/>
  <c r="D20" i="41"/>
  <c r="C20" i="41"/>
  <c r="F13" i="41"/>
  <c r="E13" i="41"/>
  <c r="D13" i="41"/>
  <c r="C13" i="41"/>
  <c r="G20" i="131"/>
  <c r="E20" i="131"/>
  <c r="D20" i="131"/>
  <c r="C20" i="131"/>
  <c r="F20" i="131"/>
  <c r="F16" i="131"/>
  <c r="E16" i="131"/>
  <c r="D16" i="131"/>
  <c r="C16" i="131"/>
  <c r="G16" i="131"/>
  <c r="H14" i="131"/>
  <c r="G13" i="131"/>
  <c r="F13" i="131"/>
  <c r="E13" i="131"/>
  <c r="D13" i="131"/>
  <c r="C13" i="131"/>
  <c r="H12" i="131"/>
  <c r="H11" i="131"/>
  <c r="H10" i="131"/>
  <c r="H9" i="131"/>
  <c r="E21" i="131" l="1"/>
  <c r="F21" i="131"/>
  <c r="C21" i="131"/>
  <c r="H13" i="131"/>
  <c r="G21" i="131"/>
  <c r="D21" i="131"/>
  <c r="H16" i="131"/>
  <c r="G16" i="105"/>
  <c r="F16" i="105"/>
  <c r="E16" i="105"/>
  <c r="D16" i="105"/>
  <c r="C16" i="105"/>
  <c r="G13" i="105"/>
  <c r="F13" i="105"/>
  <c r="E13" i="105"/>
  <c r="D13" i="105"/>
  <c r="C13" i="105"/>
  <c r="H20" i="131" l="1"/>
  <c r="H21" i="131" s="1"/>
  <c r="G19" i="11"/>
  <c r="F19" i="11"/>
  <c r="E19" i="11"/>
  <c r="D19" i="11"/>
  <c r="C19" i="11"/>
  <c r="G16" i="11"/>
  <c r="F16" i="11"/>
  <c r="E16" i="11"/>
  <c r="D16" i="11"/>
  <c r="C16" i="11"/>
  <c r="G13" i="11"/>
  <c r="F13" i="11"/>
  <c r="E13" i="11"/>
  <c r="D13" i="11"/>
  <c r="C13" i="11"/>
  <c r="T29" i="118"/>
  <c r="S29" i="118"/>
  <c r="R29" i="118"/>
  <c r="Q29" i="118"/>
  <c r="O29" i="118"/>
  <c r="N29" i="118"/>
  <c r="M29" i="118"/>
  <c r="L29" i="118"/>
  <c r="J29" i="118"/>
  <c r="I29" i="118"/>
  <c r="H29" i="118"/>
  <c r="G29" i="118"/>
  <c r="C29" i="118"/>
  <c r="B29" i="118"/>
  <c r="T27" i="117"/>
  <c r="S27" i="117"/>
  <c r="R27" i="117"/>
  <c r="Q27" i="117"/>
  <c r="O27" i="117"/>
  <c r="N27" i="117"/>
  <c r="M27" i="117"/>
  <c r="L27" i="117"/>
  <c r="J27" i="117"/>
  <c r="I27" i="117"/>
  <c r="H27" i="117"/>
  <c r="G27" i="117"/>
  <c r="E27" i="117"/>
  <c r="D27" i="117"/>
  <c r="B27" i="117"/>
  <c r="F27" i="117"/>
  <c r="G20" i="11" l="1"/>
  <c r="C20" i="11"/>
  <c r="D20" i="11"/>
  <c r="E20" i="11"/>
  <c r="F20" i="11"/>
  <c r="F29" i="118"/>
  <c r="K29" i="118"/>
  <c r="U29" i="118"/>
  <c r="I14" i="131"/>
  <c r="I18" i="131"/>
  <c r="I12" i="131"/>
  <c r="I19" i="131"/>
  <c r="I15" i="131"/>
  <c r="I10" i="131"/>
  <c r="I9" i="131"/>
  <c r="I11" i="131"/>
  <c r="I17" i="131"/>
  <c r="P29" i="118"/>
  <c r="U27" i="117"/>
  <c r="P27" i="117"/>
  <c r="K27" i="117"/>
  <c r="I20" i="131" l="1"/>
  <c r="I21" i="131" s="1"/>
  <c r="I16" i="131"/>
  <c r="I13" i="131"/>
  <c r="C84" i="6" l="1"/>
  <c r="C48" i="6" l="1"/>
  <c r="D9" i="6" l="1"/>
  <c r="D85" i="6"/>
  <c r="C44" i="6"/>
  <c r="C85" i="6" s="1"/>
  <c r="E85" i="6"/>
  <c r="F85" i="6"/>
  <c r="G85" i="6"/>
  <c r="I85" i="6"/>
  <c r="O85" i="6"/>
  <c r="N85" i="6" l="1"/>
  <c r="S85" i="6"/>
  <c r="Q85" i="6"/>
  <c r="J85" i="6"/>
  <c r="M85" i="6"/>
  <c r="L85" i="6"/>
  <c r="K85" i="6"/>
  <c r="R85" i="6"/>
  <c r="H85" i="6"/>
  <c r="P85" i="6" l="1"/>
  <c r="G20" i="130" l="1"/>
  <c r="E20" i="130"/>
  <c r="D20" i="130"/>
  <c r="C20" i="130"/>
  <c r="H19" i="130"/>
  <c r="H18" i="130"/>
  <c r="F20" i="130"/>
  <c r="E16" i="130"/>
  <c r="D16" i="130"/>
  <c r="C16" i="130"/>
  <c r="G15" i="130"/>
  <c r="G16" i="130" s="1"/>
  <c r="F15" i="130"/>
  <c r="F16" i="130" s="1"/>
  <c r="H14" i="130"/>
  <c r="G13" i="130"/>
  <c r="F13" i="130"/>
  <c r="E13" i="130"/>
  <c r="D13" i="130"/>
  <c r="C13" i="130"/>
  <c r="H12" i="130"/>
  <c r="H11" i="130"/>
  <c r="H10" i="130"/>
  <c r="H9" i="130"/>
  <c r="E20" i="129"/>
  <c r="C20" i="129"/>
  <c r="G20" i="129"/>
  <c r="F20" i="129"/>
  <c r="D20" i="129"/>
  <c r="E16" i="129"/>
  <c r="D16" i="129"/>
  <c r="C16" i="129"/>
  <c r="G16" i="129"/>
  <c r="F16" i="129"/>
  <c r="H14" i="129"/>
  <c r="G13" i="129"/>
  <c r="F13" i="129"/>
  <c r="E13" i="129"/>
  <c r="D13" i="129"/>
  <c r="C13" i="129"/>
  <c r="H12" i="129"/>
  <c r="H11" i="129"/>
  <c r="H10" i="129"/>
  <c r="H9" i="129"/>
  <c r="G18" i="105"/>
  <c r="G19" i="105" s="1"/>
  <c r="F18" i="105"/>
  <c r="F19" i="105" s="1"/>
  <c r="E18" i="105"/>
  <c r="E19" i="105" s="1"/>
  <c r="D18" i="105"/>
  <c r="D19" i="105" s="1"/>
  <c r="C18" i="105"/>
  <c r="C19" i="105" s="1"/>
  <c r="C21" i="129" l="1"/>
  <c r="H16" i="105"/>
  <c r="D21" i="129"/>
  <c r="H13" i="129"/>
  <c r="H13" i="105"/>
  <c r="H13" i="130"/>
  <c r="F21" i="130"/>
  <c r="G21" i="130"/>
  <c r="C21" i="130"/>
  <c r="D21" i="130"/>
  <c r="E21" i="130"/>
  <c r="F21" i="129"/>
  <c r="G21" i="129"/>
  <c r="H16" i="129"/>
  <c r="E21" i="129"/>
  <c r="H15" i="130"/>
  <c r="H17" i="130"/>
  <c r="H18" i="105"/>
  <c r="G18" i="13"/>
  <c r="G19" i="13" s="1"/>
  <c r="F18" i="13"/>
  <c r="F19" i="13" s="1"/>
  <c r="E18" i="13"/>
  <c r="E19" i="13" s="1"/>
  <c r="D18" i="13"/>
  <c r="D19" i="13" s="1"/>
  <c r="C18" i="13"/>
  <c r="C19" i="13" s="1"/>
  <c r="H19" i="105" l="1"/>
  <c r="I14" i="105" s="1"/>
  <c r="H20" i="130"/>
  <c r="H16" i="130"/>
  <c r="H20" i="129"/>
  <c r="H21" i="129" s="1"/>
  <c r="I17" i="129" s="1"/>
  <c r="F19" i="71"/>
  <c r="E19" i="71"/>
  <c r="G19" i="71"/>
  <c r="C19" i="71"/>
  <c r="H18" i="13"/>
  <c r="G22" i="12"/>
  <c r="E22" i="12"/>
  <c r="H16" i="11"/>
  <c r="G20" i="10"/>
  <c r="F20" i="10"/>
  <c r="E20" i="10"/>
  <c r="D20" i="10"/>
  <c r="H19" i="13" l="1"/>
  <c r="H19" i="11"/>
  <c r="H20" i="11" s="1"/>
  <c r="H21" i="130"/>
  <c r="I17" i="130" s="1"/>
  <c r="C20" i="10"/>
  <c r="H13" i="11"/>
  <c r="I16" i="105"/>
  <c r="I10" i="105"/>
  <c r="I19" i="105"/>
  <c r="I17" i="105"/>
  <c r="I11" i="129"/>
  <c r="I10" i="129"/>
  <c r="I19" i="129"/>
  <c r="I18" i="129"/>
  <c r="I12" i="129"/>
  <c r="I14" i="129"/>
  <c r="I9" i="129"/>
  <c r="I15" i="129"/>
  <c r="I13" i="105"/>
  <c r="I15" i="105"/>
  <c r="I9" i="105"/>
  <c r="I18" i="105"/>
  <c r="I11" i="105"/>
  <c r="I12" i="105"/>
  <c r="H19" i="71"/>
  <c r="C22" i="12"/>
  <c r="D22" i="12"/>
  <c r="F22" i="12"/>
  <c r="I12" i="130" l="1"/>
  <c r="I19" i="130"/>
  <c r="I12" i="13"/>
  <c r="I19" i="13"/>
  <c r="I13" i="13"/>
  <c r="I14" i="13"/>
  <c r="I18" i="13"/>
  <c r="I16" i="13"/>
  <c r="I15" i="13"/>
  <c r="I15" i="11"/>
  <c r="I9" i="71"/>
  <c r="I17" i="71"/>
  <c r="I10" i="130"/>
  <c r="I9" i="130"/>
  <c r="I15" i="130"/>
  <c r="I16" i="130" s="1"/>
  <c r="I11" i="130"/>
  <c r="I13" i="130" s="1"/>
  <c r="I14" i="130"/>
  <c r="I18" i="71"/>
  <c r="I19" i="71"/>
  <c r="H20" i="10"/>
  <c r="I11" i="10" s="1"/>
  <c r="I20" i="129"/>
  <c r="I18" i="130"/>
  <c r="I13" i="129"/>
  <c r="I16" i="129"/>
  <c r="I20" i="130"/>
  <c r="I11" i="71"/>
  <c r="I13" i="71"/>
  <c r="I15" i="71"/>
  <c r="I10" i="71"/>
  <c r="I12" i="71"/>
  <c r="I16" i="71"/>
  <c r="I14" i="71"/>
  <c r="I10" i="13"/>
  <c r="I11" i="13"/>
  <c r="I9" i="13"/>
  <c r="I17" i="13"/>
  <c r="H22" i="12"/>
  <c r="I18" i="12" s="1"/>
  <c r="I22" i="12" l="1"/>
  <c r="I13" i="12"/>
  <c r="I12" i="11"/>
  <c r="I21" i="129"/>
  <c r="I10" i="11"/>
  <c r="I17" i="11"/>
  <c r="I18" i="11"/>
  <c r="I20" i="11"/>
  <c r="I19" i="11"/>
  <c r="I11" i="11"/>
  <c r="I13" i="11"/>
  <c r="I16" i="11"/>
  <c r="I9" i="11"/>
  <c r="I14" i="11"/>
  <c r="I15" i="10"/>
  <c r="I17" i="10"/>
  <c r="I19" i="10"/>
  <c r="I21" i="130"/>
  <c r="I10" i="12"/>
  <c r="I21" i="12"/>
  <c r="I11" i="12"/>
  <c r="I16" i="12"/>
  <c r="I19" i="12"/>
  <c r="I20" i="12"/>
  <c r="I12" i="12"/>
  <c r="I17" i="12"/>
  <c r="I13" i="10"/>
  <c r="I9" i="10"/>
  <c r="I20" i="10"/>
  <c r="I12" i="10"/>
  <c r="I10" i="10"/>
  <c r="I16" i="10"/>
  <c r="I18" i="10"/>
  <c r="I14" i="10"/>
  <c r="C16" i="41" l="1"/>
  <c r="C21" i="41" s="1"/>
  <c r="G15" i="14"/>
  <c r="F15" i="14"/>
  <c r="G21" i="62"/>
  <c r="F21" i="62"/>
  <c r="E21" i="62"/>
  <c r="D21" i="62"/>
  <c r="C21" i="62"/>
  <c r="H19" i="41" l="1"/>
  <c r="H20" i="41" s="1"/>
  <c r="G16" i="41"/>
  <c r="G21" i="41" s="1"/>
  <c r="F16" i="41"/>
  <c r="F21" i="41" s="1"/>
  <c r="E16" i="41"/>
  <c r="E21" i="41" s="1"/>
  <c r="D16" i="41"/>
  <c r="D21" i="41" s="1"/>
  <c r="H15" i="41"/>
  <c r="H16" i="41"/>
  <c r="H12" i="41"/>
  <c r="H13" i="41" s="1"/>
  <c r="G20" i="14"/>
  <c r="F20" i="14"/>
  <c r="E20" i="14"/>
  <c r="D20" i="14"/>
  <c r="C20" i="14"/>
  <c r="H19" i="14"/>
  <c r="G16" i="14"/>
  <c r="F16" i="14"/>
  <c r="E16" i="14"/>
  <c r="D16" i="14"/>
  <c r="C16" i="14"/>
  <c r="H15" i="14"/>
  <c r="H14" i="14"/>
  <c r="G13" i="14"/>
  <c r="F13" i="14"/>
  <c r="E13" i="14"/>
  <c r="D13" i="14"/>
  <c r="C13" i="14"/>
  <c r="H12" i="14"/>
  <c r="H11" i="14"/>
  <c r="H10" i="14"/>
  <c r="H9" i="14"/>
  <c r="G21" i="86"/>
  <c r="F21" i="86"/>
  <c r="E21" i="86"/>
  <c r="D21" i="86"/>
  <c r="C21" i="86"/>
  <c r="H20" i="86"/>
  <c r="H19" i="86"/>
  <c r="G16" i="86"/>
  <c r="F16" i="86"/>
  <c r="E16" i="86"/>
  <c r="D16" i="86"/>
  <c r="C16" i="86"/>
  <c r="H15" i="86"/>
  <c r="H14" i="86"/>
  <c r="H16" i="86" s="1"/>
  <c r="G13" i="86"/>
  <c r="F13" i="86"/>
  <c r="E13" i="86"/>
  <c r="D13" i="86"/>
  <c r="D22" i="86" s="1"/>
  <c r="C13" i="86"/>
  <c r="H12" i="86"/>
  <c r="H11" i="86"/>
  <c r="H10" i="86"/>
  <c r="H9" i="86"/>
  <c r="G21" i="87"/>
  <c r="F21" i="87"/>
  <c r="E21" i="87"/>
  <c r="D21" i="87"/>
  <c r="C21" i="87"/>
  <c r="H20" i="87"/>
  <c r="H19" i="87"/>
  <c r="G16" i="87"/>
  <c r="F16" i="87"/>
  <c r="E16" i="87"/>
  <c r="D16" i="87"/>
  <c r="C16" i="87"/>
  <c r="H14" i="87"/>
  <c r="G13" i="87"/>
  <c r="F13" i="87"/>
  <c r="E13" i="87"/>
  <c r="D13" i="87"/>
  <c r="C13" i="87"/>
  <c r="H12" i="87"/>
  <c r="H11" i="87"/>
  <c r="H10" i="87"/>
  <c r="H9" i="87"/>
  <c r="G22" i="85"/>
  <c r="F22" i="85"/>
  <c r="E22" i="85"/>
  <c r="D22" i="85"/>
  <c r="C22" i="85"/>
  <c r="H21" i="85"/>
  <c r="H20" i="85"/>
  <c r="H15" i="85"/>
  <c r="H17" i="85" s="1"/>
  <c r="H11" i="85"/>
  <c r="H10" i="85"/>
  <c r="H9" i="85"/>
  <c r="G21" i="98"/>
  <c r="F21" i="98"/>
  <c r="E21" i="98"/>
  <c r="D21" i="98"/>
  <c r="C21" i="98"/>
  <c r="H20" i="98"/>
  <c r="H19" i="98"/>
  <c r="G16" i="98"/>
  <c r="F16" i="98"/>
  <c r="E16" i="98"/>
  <c r="D16" i="98"/>
  <c r="C16" i="98"/>
  <c r="H14" i="98"/>
  <c r="G13" i="98"/>
  <c r="F13" i="98"/>
  <c r="E13" i="98"/>
  <c r="D13" i="98"/>
  <c r="C13" i="98"/>
  <c r="H12" i="98"/>
  <c r="H11" i="98"/>
  <c r="H10" i="98"/>
  <c r="H9" i="98"/>
  <c r="H20" i="73"/>
  <c r="H19" i="73"/>
  <c r="H21" i="73" s="1"/>
  <c r="G16" i="73"/>
  <c r="F16" i="73"/>
  <c r="E16" i="73"/>
  <c r="D16" i="73"/>
  <c r="H15" i="73"/>
  <c r="H14" i="73"/>
  <c r="G13" i="73"/>
  <c r="F13" i="73"/>
  <c r="E13" i="73"/>
  <c r="D13" i="73"/>
  <c r="C13" i="73"/>
  <c r="C16" i="73" s="1"/>
  <c r="H12" i="73"/>
  <c r="H11" i="73"/>
  <c r="H10" i="73"/>
  <c r="H9" i="73"/>
  <c r="G19" i="72"/>
  <c r="F19" i="72"/>
  <c r="E19" i="72"/>
  <c r="D19" i="72"/>
  <c r="C19" i="72"/>
  <c r="H19" i="72"/>
  <c r="G16" i="72"/>
  <c r="F16" i="72"/>
  <c r="E16" i="72"/>
  <c r="D16" i="72"/>
  <c r="C16" i="72"/>
  <c r="H14" i="72"/>
  <c r="G13" i="72"/>
  <c r="F13" i="72"/>
  <c r="E13" i="72"/>
  <c r="D13" i="72"/>
  <c r="C13" i="72"/>
  <c r="H12" i="72"/>
  <c r="H11" i="72"/>
  <c r="H10" i="72"/>
  <c r="H9" i="72"/>
  <c r="G20" i="107"/>
  <c r="F20" i="107"/>
  <c r="E20" i="107"/>
  <c r="D20" i="107"/>
  <c r="C20" i="107"/>
  <c r="H19" i="107"/>
  <c r="H18" i="107"/>
  <c r="G16" i="107"/>
  <c r="F16" i="107"/>
  <c r="E16" i="107"/>
  <c r="D16" i="107"/>
  <c r="C16" i="107"/>
  <c r="H15" i="107"/>
  <c r="H14" i="107"/>
  <c r="H16" i="107" s="1"/>
  <c r="G13" i="107"/>
  <c r="F13" i="107"/>
  <c r="E13" i="107"/>
  <c r="D13" i="107"/>
  <c r="C13" i="107"/>
  <c r="H12" i="107"/>
  <c r="H11" i="107"/>
  <c r="H10" i="107"/>
  <c r="H9" i="107"/>
  <c r="G21" i="96"/>
  <c r="F21" i="96"/>
  <c r="E21" i="96"/>
  <c r="D21" i="96"/>
  <c r="C21" i="96"/>
  <c r="H20" i="96"/>
  <c r="H19" i="96"/>
  <c r="G16" i="96"/>
  <c r="F16" i="96"/>
  <c r="E16" i="96"/>
  <c r="D16" i="96"/>
  <c r="C16" i="96"/>
  <c r="H14" i="96"/>
  <c r="G13" i="96"/>
  <c r="F13" i="96"/>
  <c r="E13" i="96"/>
  <c r="D13" i="96"/>
  <c r="C13" i="96"/>
  <c r="H12" i="96"/>
  <c r="H11" i="96"/>
  <c r="H10" i="96"/>
  <c r="H9" i="96"/>
  <c r="H20" i="62"/>
  <c r="H19" i="62"/>
  <c r="G16" i="62"/>
  <c r="F16" i="62"/>
  <c r="E16" i="62"/>
  <c r="D16" i="62"/>
  <c r="H15" i="62"/>
  <c r="H16" i="62" s="1"/>
  <c r="G13" i="62"/>
  <c r="F13" i="62"/>
  <c r="E13" i="62"/>
  <c r="D13" i="62"/>
  <c r="C13" i="62"/>
  <c r="H12" i="62"/>
  <c r="H11" i="62"/>
  <c r="H10" i="62"/>
  <c r="H9" i="62"/>
  <c r="F22" i="73" l="1"/>
  <c r="D22" i="87"/>
  <c r="H13" i="62"/>
  <c r="H21" i="62"/>
  <c r="H22" i="62" s="1"/>
  <c r="I18" i="62" s="1"/>
  <c r="G22" i="73"/>
  <c r="E22" i="87"/>
  <c r="H13" i="85"/>
  <c r="H23" i="85" s="1"/>
  <c r="D23" i="85"/>
  <c r="H16" i="14"/>
  <c r="D22" i="73"/>
  <c r="E23" i="85"/>
  <c r="G22" i="87"/>
  <c r="F22" i="86"/>
  <c r="G22" i="96"/>
  <c r="E22" i="96"/>
  <c r="D22" i="96"/>
  <c r="F22" i="87"/>
  <c r="E22" i="98"/>
  <c r="D22" i="98"/>
  <c r="E22" i="73"/>
  <c r="H13" i="72"/>
  <c r="E20" i="72"/>
  <c r="C20" i="72"/>
  <c r="G20" i="72"/>
  <c r="G21" i="107"/>
  <c r="C21" i="107"/>
  <c r="F21" i="107"/>
  <c r="G22" i="62"/>
  <c r="H13" i="96"/>
  <c r="H21" i="96"/>
  <c r="H13" i="107"/>
  <c r="H20" i="107"/>
  <c r="H21" i="107" s="1"/>
  <c r="H16" i="73"/>
  <c r="H13" i="87"/>
  <c r="E22" i="86"/>
  <c r="D22" i="62"/>
  <c r="H13" i="86"/>
  <c r="G22" i="86"/>
  <c r="E22" i="62"/>
  <c r="C22" i="96"/>
  <c r="H13" i="14"/>
  <c r="D21" i="107"/>
  <c r="G22" i="98"/>
  <c r="C22" i="86"/>
  <c r="H13" i="73"/>
  <c r="H22" i="73" s="1"/>
  <c r="H13" i="98"/>
  <c r="F21" i="14"/>
  <c r="G21" i="14"/>
  <c r="D21" i="14"/>
  <c r="E21" i="14"/>
  <c r="H21" i="86"/>
  <c r="C22" i="87"/>
  <c r="H21" i="87"/>
  <c r="H16" i="87"/>
  <c r="H22" i="87" s="1"/>
  <c r="I9" i="87" s="1"/>
  <c r="F23" i="85"/>
  <c r="G23" i="85"/>
  <c r="H16" i="98"/>
  <c r="C22" i="98"/>
  <c r="F22" i="98"/>
  <c r="C22" i="73"/>
  <c r="D20" i="72"/>
  <c r="F20" i="72"/>
  <c r="E21" i="107"/>
  <c r="H20" i="14"/>
  <c r="C21" i="14"/>
  <c r="C23" i="85"/>
  <c r="H16" i="72"/>
  <c r="H20" i="72" s="1"/>
  <c r="F22" i="96"/>
  <c r="H16" i="96"/>
  <c r="H22" i="96" s="1"/>
  <c r="F22" i="62"/>
  <c r="C16" i="62"/>
  <c r="C22" i="62" s="1"/>
  <c r="H22" i="86"/>
  <c r="I18" i="86" s="1"/>
  <c r="H22" i="85"/>
  <c r="H21" i="98"/>
  <c r="I18" i="96" l="1"/>
  <c r="I15" i="96"/>
  <c r="I10" i="85"/>
  <c r="I12" i="85"/>
  <c r="H21" i="14"/>
  <c r="I18" i="14" s="1"/>
  <c r="H22" i="98"/>
  <c r="I11" i="98" s="1"/>
  <c r="I17" i="107"/>
  <c r="I14" i="107"/>
  <c r="I19" i="107"/>
  <c r="I18" i="107"/>
  <c r="I12" i="107"/>
  <c r="I9" i="107"/>
  <c r="I11" i="107"/>
  <c r="I10" i="107"/>
  <c r="I15" i="107"/>
  <c r="I15" i="62"/>
  <c r="I10" i="62"/>
  <c r="I9" i="62"/>
  <c r="I14" i="62"/>
  <c r="I20" i="62"/>
  <c r="H21" i="41"/>
  <c r="I14" i="41" s="1"/>
  <c r="I19" i="62"/>
  <c r="I11" i="62"/>
  <c r="I11" i="87"/>
  <c r="I19" i="87"/>
  <c r="I18" i="87"/>
  <c r="I21" i="87" s="1"/>
  <c r="I12" i="87"/>
  <c r="I20" i="87"/>
  <c r="I10" i="87"/>
  <c r="I14" i="87"/>
  <c r="I15" i="87"/>
  <c r="I20" i="85"/>
  <c r="I11" i="85"/>
  <c r="I21" i="85"/>
  <c r="I9" i="85"/>
  <c r="I15" i="85"/>
  <c r="I14" i="85"/>
  <c r="I19" i="85"/>
  <c r="I22" i="85" s="1"/>
  <c r="I16" i="85"/>
  <c r="I11" i="72"/>
  <c r="I18" i="72"/>
  <c r="I19" i="72" s="1"/>
  <c r="I10" i="72"/>
  <c r="I9" i="72"/>
  <c r="I14" i="72"/>
  <c r="I12" i="72"/>
  <c r="I15" i="72"/>
  <c r="I20" i="96"/>
  <c r="I19" i="96"/>
  <c r="I14" i="96"/>
  <c r="I9" i="96"/>
  <c r="I11" i="96"/>
  <c r="I10" i="96"/>
  <c r="I12" i="96"/>
  <c r="I12" i="62"/>
  <c r="I10" i="14"/>
  <c r="I20" i="86"/>
  <c r="I10" i="86"/>
  <c r="I9" i="86"/>
  <c r="I12" i="86"/>
  <c r="I19" i="86"/>
  <c r="I21" i="86" s="1"/>
  <c r="I15" i="86"/>
  <c r="I11" i="86"/>
  <c r="I14" i="86"/>
  <c r="I16" i="73"/>
  <c r="I13" i="73"/>
  <c r="I17" i="85" l="1"/>
  <c r="I21" i="96"/>
  <c r="I12" i="14"/>
  <c r="I13" i="85"/>
  <c r="I23" i="85" s="1"/>
  <c r="I11" i="14"/>
  <c r="I9" i="14"/>
  <c r="I19" i="14"/>
  <c r="I15" i="14"/>
  <c r="I16" i="14" s="1"/>
  <c r="I14" i="14"/>
  <c r="I17" i="14"/>
  <c r="I13" i="62"/>
  <c r="I16" i="62"/>
  <c r="I22" i="62" s="1"/>
  <c r="I21" i="62"/>
  <c r="I16" i="87"/>
  <c r="I14" i="98"/>
  <c r="I15" i="98"/>
  <c r="I9" i="98"/>
  <c r="I20" i="98"/>
  <c r="I18" i="98"/>
  <c r="I12" i="98"/>
  <c r="I19" i="98"/>
  <c r="I10" i="98"/>
  <c r="I20" i="107"/>
  <c r="I13" i="107"/>
  <c r="I16" i="107"/>
  <c r="I9" i="41"/>
  <c r="I12" i="41"/>
  <c r="I18" i="41"/>
  <c r="I11" i="41"/>
  <c r="I19" i="41"/>
  <c r="I10" i="41"/>
  <c r="I15" i="41"/>
  <c r="I16" i="41" s="1"/>
  <c r="I22" i="73"/>
  <c r="I13" i="87"/>
  <c r="I22" i="87" s="1"/>
  <c r="I16" i="72"/>
  <c r="I13" i="72"/>
  <c r="I13" i="96"/>
  <c r="I16" i="96"/>
  <c r="I13" i="14"/>
  <c r="I13" i="86"/>
  <c r="I22" i="86" s="1"/>
  <c r="I16" i="86"/>
  <c r="I20" i="14" l="1"/>
  <c r="I22" i="96"/>
  <c r="I13" i="41"/>
  <c r="I21" i="41" s="1"/>
  <c r="I20" i="41"/>
  <c r="I21" i="98"/>
  <c r="I16" i="98"/>
  <c r="I13" i="98"/>
  <c r="I22" i="98" s="1"/>
  <c r="I21" i="107"/>
  <c r="I20" i="72"/>
  <c r="I21" i="14"/>
  <c r="D119" i="113"/>
  <c r="C6" i="113" s="1"/>
</calcChain>
</file>

<file path=xl/sharedStrings.xml><?xml version="1.0" encoding="utf-8"?>
<sst xmlns="http://schemas.openxmlformats.org/spreadsheetml/2006/main" count="12480" uniqueCount="2177">
  <si>
    <t>FEDERALES</t>
  </si>
  <si>
    <t>ESTATALES</t>
  </si>
  <si>
    <t>%</t>
  </si>
  <si>
    <t>ACUMULADO</t>
  </si>
  <si>
    <t>CONCEPTO</t>
  </si>
  <si>
    <t>TOTAL</t>
  </si>
  <si>
    <t>DEVENGADO</t>
  </si>
  <si>
    <t>SUBTOTAL</t>
  </si>
  <si>
    <t>TOTAL INV.FINANC. Y OTRAS PROVISIONES</t>
  </si>
  <si>
    <t>TOTAL DEUDA PÚBLICA</t>
  </si>
  <si>
    <t>EJERCIDO</t>
  </si>
  <si>
    <t xml:space="preserve">COMPROMETIDO </t>
  </si>
  <si>
    <t>MODIFICADO</t>
  </si>
  <si>
    <t>PRESUPUESTO</t>
  </si>
  <si>
    <t>POR DEVENGAR</t>
  </si>
  <si>
    <t>POR EJERCER</t>
  </si>
  <si>
    <t>POR PAGAR</t>
  </si>
  <si>
    <t>TOTAL CONVENIOS SIN APORTACIÓN</t>
  </si>
  <si>
    <t>TOTAL CONVENIOS CON APORTACIÓN</t>
  </si>
  <si>
    <t>3.- GASTO DE CAPITAL</t>
  </si>
  <si>
    <t>TOTAL GASTO CORRIENTE.</t>
  </si>
  <si>
    <t>SERVICIOS GENERALES</t>
  </si>
  <si>
    <t>SERVICIOS PERSONALES</t>
  </si>
  <si>
    <t>2.- GASTO CORRIENTE</t>
  </si>
  <si>
    <t>COMPROMETIDO</t>
  </si>
  <si>
    <t>CAPÍTULO</t>
  </si>
  <si>
    <t>SALDOS DEL ACUMULADO</t>
  </si>
  <si>
    <t>TRIMESTRE ANTERIOR</t>
  </si>
  <si>
    <t>UNIDAD ADMINISTRATIVA</t>
  </si>
  <si>
    <t>COMPARATIVO DEL GASTO CORRIENTE POR UNIDAD ADMINISTRATIVA</t>
  </si>
  <si>
    <t>6-7       POR DEVENGAR</t>
  </si>
  <si>
    <t>5-6     POR COMPROMETER</t>
  </si>
  <si>
    <t xml:space="preserve">7-8    POR PAGAR </t>
  </si>
  <si>
    <t xml:space="preserve">T  O  T  A  L </t>
  </si>
  <si>
    <t>DEUDA PÚBLICA</t>
  </si>
  <si>
    <t>INV. FINANC. Y OTRAS PROV.</t>
  </si>
  <si>
    <t>INVERSION PUBLICA</t>
  </si>
  <si>
    <t>SUBTOTAL DEL GASTO CORRIENTE</t>
  </si>
  <si>
    <t>(-)</t>
  </si>
  <si>
    <t>(+)</t>
  </si>
  <si>
    <t xml:space="preserve">AMPLIACIONES </t>
  </si>
  <si>
    <t>T  O  T  A  L</t>
  </si>
  <si>
    <t>(INTERESES GANADOS)</t>
  </si>
  <si>
    <t>MONTO</t>
  </si>
  <si>
    <t>NOMBRE</t>
  </si>
  <si>
    <t>FISICA</t>
  </si>
  <si>
    <t>CONTRATADO</t>
  </si>
  <si>
    <t>REAL</t>
  </si>
  <si>
    <t>PROGRAMADO</t>
  </si>
  <si>
    <t>TERMINACION</t>
  </si>
  <si>
    <t>INICIO</t>
  </si>
  <si>
    <t>FISICO</t>
  </si>
  <si>
    <t>PROGRAMA DE OBRA</t>
  </si>
  <si>
    <t>META ANUAL</t>
  </si>
  <si>
    <t>NOMBRE PROG. PPTARIO</t>
  </si>
  <si>
    <t>CLAVE PROG. PPTARIO</t>
  </si>
  <si>
    <t>gasto corriente (mantenimiento) y capital</t>
  </si>
  <si>
    <t xml:space="preserve">EJERCIDO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</si>
  <si>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DEVENGADO </t>
  </si>
  <si>
    <t xml:space="preserve"> MODIFICADO   </t>
  </si>
  <si>
    <t xml:space="preserve">OBSERVACIONES                                                                                               </t>
  </si>
  <si>
    <t xml:space="preserve">PROCEDENCIA DE LOS RECURSOS                    </t>
  </si>
  <si>
    <t xml:space="preserve">DEPENDENCIA                                                                                                                      </t>
  </si>
  <si>
    <t xml:space="preserve">PROYECTO / UBICACIÓN                                                                                                    </t>
  </si>
  <si>
    <t>TERMINO</t>
  </si>
  <si>
    <t>REALIZADA</t>
  </si>
  <si>
    <t>PREVISTA</t>
  </si>
  <si>
    <t>CLAVE</t>
  </si>
  <si>
    <t>AVANCES</t>
  </si>
  <si>
    <t>PERIODO DE EJECUCION</t>
  </si>
  <si>
    <t>METAS</t>
  </si>
  <si>
    <t>LOCALIDAD</t>
  </si>
  <si>
    <t>NUM</t>
  </si>
  <si>
    <t>SINDICO DE HACIENDA</t>
  </si>
  <si>
    <t>SECRETARIO DEL AYUNTAMIENTO</t>
  </si>
  <si>
    <t>COORDINACIÓN DEL RAMO 33</t>
  </si>
  <si>
    <t>DIRECCIÓN DE DESARROLLO</t>
  </si>
  <si>
    <t>DIRECCIÓN DE PROGRAMACIÓN</t>
  </si>
  <si>
    <t>DIRECCIÓN DE FINANZAS</t>
  </si>
  <si>
    <t>CONTRALOR MUNICIPAL</t>
  </si>
  <si>
    <t>NOMBRE Y FIRMA DE FUNCIONARIOS PARTICIPANTES:</t>
  </si>
  <si>
    <t>FINANCIERO DEV/MOD</t>
  </si>
  <si>
    <t>1-2     POR COMPROMETER</t>
  </si>
  <si>
    <t>2-3       POR DEVENGAR</t>
  </si>
  <si>
    <t xml:space="preserve">3-4    POR PAGAR </t>
  </si>
  <si>
    <t>1-4       POR EJERCER</t>
  </si>
  <si>
    <t>4.- DEUDA PÚBLICA</t>
  </si>
  <si>
    <t>5.- CONVENIOS CON APORTACION MUNICIPAL</t>
  </si>
  <si>
    <t>8.- TOTALES</t>
  </si>
  <si>
    <t xml:space="preserve"> PRESUPUESTO ACUMULADO </t>
  </si>
  <si>
    <t>PRESUPUESTO DEL PERIODO</t>
  </si>
  <si>
    <t>PRESUPUESTO POR DEVENGAR</t>
  </si>
  <si>
    <t>SUBTOTAL DEL GASTO DE CAPITAL</t>
  </si>
  <si>
    <t>PRESUPUESTO AUTORIZADO INICIAL</t>
  </si>
  <si>
    <t>AUTORIZADO MODIFICADO  AL PERIODO</t>
  </si>
  <si>
    <t>PRESUPUESTO DEL PERIODO TRIMESTRAL</t>
  </si>
  <si>
    <t>MOVIMIENTOS PRESUPUESTALES EN EL TRIMESTRE</t>
  </si>
  <si>
    <t>MODIFICACIONES PRESUPUESTALES VALIDADAS POR EL COPLADEMUN DEL TRIMESTRE</t>
  </si>
  <si>
    <t>DEVENGADO AL PERIODO</t>
  </si>
  <si>
    <t>MONTOS AL  PERIODO</t>
  </si>
  <si>
    <t xml:space="preserve"> FONDOS DE APORTACIONES FEDERALES (FONDO III Y IV)  Y CONVENIOS POR TIPO DE GASTO</t>
  </si>
  <si>
    <t>BIENES MUEBLES, INMUEBLES E INTANGIBLES</t>
  </si>
  <si>
    <t>ADECUACIONES PRESUPUESTARIAS</t>
  </si>
  <si>
    <t>PAGO ESTIMADO FINIQUITO (fecha)</t>
  </si>
  <si>
    <t>RELACIÓN DE ACCIONES CONVENIDAS PARA SU EJECUCIÓN CON DEPENDENCIAS ESTATALES Y FEDERALES EN EL TRIMESTRE</t>
  </si>
  <si>
    <t>CUADRO DE FIRMAS</t>
  </si>
  <si>
    <t>MATERIALES Y SUMINISTROS</t>
  </si>
  <si>
    <t>TRANSFERENCIAS, ASIGNACIONES, SUBSIDIOS Y OTRAS AYUDAS</t>
  </si>
  <si>
    <t>PARTICIPACIONES Y APORTACIONES</t>
  </si>
  <si>
    <t>CON RECURSOS DE PARTICIPACIONES FEDERALES, RECURSOS PROPIOS, APORTACIONES FEDERALES FONDOS III Y IV, FINANCIAMIENTO BANOBRAS Y CONVENIOS</t>
  </si>
  <si>
    <t>DIRECCIÓN DE OBRAS ASENTAMIENTOS Y SERV. MPLES</t>
  </si>
  <si>
    <t>REDUCCIONES</t>
  </si>
  <si>
    <t>AUTORIZADO MODIFICADO AL FIN DEL TRIMESTRE</t>
  </si>
  <si>
    <t>MUNICIPIO DE:    BALANCAN, TABASCO</t>
  </si>
  <si>
    <t>MUNICIPIO: BALANCAN,TABASCO</t>
  </si>
  <si>
    <t>APROBADO</t>
  </si>
  <si>
    <t>MUNICIPIO: BALANCAN, TABASCO</t>
  </si>
  <si>
    <t>PRESUPUESTO MODIFICADO  AL FIN DEL TRIMESTRE</t>
  </si>
  <si>
    <t>PAR</t>
  </si>
  <si>
    <t>FIII</t>
  </si>
  <si>
    <t>FIV</t>
  </si>
  <si>
    <t>E001</t>
  </si>
  <si>
    <t>ACONDICIONAMIENTO DEL BASURERO MUNICIPAL BALANCAN.</t>
  </si>
  <si>
    <t>ACONDICIONAMIENTO DEL BASURERO MUNICIPAL VILLA EL TRIUNFO</t>
  </si>
  <si>
    <t>OP004</t>
  </si>
  <si>
    <t>OP005</t>
  </si>
  <si>
    <t>OP006</t>
  </si>
  <si>
    <t>OP007</t>
  </si>
  <si>
    <t>OP008</t>
  </si>
  <si>
    <t>OP009</t>
  </si>
  <si>
    <t>OP010</t>
  </si>
  <si>
    <t>OP012</t>
  </si>
  <si>
    <t>OP013</t>
  </si>
  <si>
    <t>OP014</t>
  </si>
  <si>
    <t>OP015</t>
  </si>
  <si>
    <t>OP016</t>
  </si>
  <si>
    <t>OP017</t>
  </si>
  <si>
    <t>OP018</t>
  </si>
  <si>
    <t>OP019</t>
  </si>
  <si>
    <t>OP020</t>
  </si>
  <si>
    <t>OP011</t>
  </si>
  <si>
    <t>INGESTION</t>
  </si>
  <si>
    <t>RTRANSF</t>
  </si>
  <si>
    <t>FISE</t>
  </si>
  <si>
    <t>ISR</t>
  </si>
  <si>
    <t>K005</t>
  </si>
  <si>
    <t>Drenaje y Alcantarillado</t>
  </si>
  <si>
    <t>F015</t>
  </si>
  <si>
    <t>CONSTRUCCION DE PISO FIRME</t>
  </si>
  <si>
    <t>K002</t>
  </si>
  <si>
    <t>K003</t>
  </si>
  <si>
    <t>K012</t>
  </si>
  <si>
    <t>O001</t>
  </si>
  <si>
    <t>Apoyo a la Vivienda</t>
  </si>
  <si>
    <t>Infraestructura para Agua Potable</t>
  </si>
  <si>
    <t>Infraestructura Deportiva</t>
  </si>
  <si>
    <t>INFORME DE AUTOEVALUACIÓN TRIMESTRAL DEL PERÍODO DEL  1 DE ENERO AL 31 DE DICIEMBRE DE 2015</t>
  </si>
  <si>
    <t xml:space="preserve">  PRESUPUESTO DE EGRESOS DE PARTICIPACIONES FEDERALES, INGRESOS DE GESTION,</t>
  </si>
  <si>
    <t xml:space="preserve">    PRESUPUESTO DE EGRESOS DE PARTICIPACIONES FEDERALES, INGRESOS DE GESTION, FONDOS DE APORTACIONES FEDERALES (FONDO III Y IV) Y CONVENIOS POR CAPITULO</t>
  </si>
  <si>
    <t>34</t>
  </si>
  <si>
    <t>PIEZAS</t>
  </si>
  <si>
    <t>08</t>
  </si>
  <si>
    <t>REHABILITACION</t>
  </si>
  <si>
    <t>MANTENIMIENTO</t>
  </si>
  <si>
    <t>NO APLICA</t>
  </si>
  <si>
    <t>M.L.</t>
  </si>
  <si>
    <t>KILOMETRO</t>
  </si>
  <si>
    <t>ACCION</t>
  </si>
  <si>
    <t>12</t>
  </si>
  <si>
    <t>E019</t>
  </si>
  <si>
    <t>GO018</t>
  </si>
  <si>
    <t>GASTO DE OPERACION DE LA DIRECCION DE TRANSITO MUNICIPAL</t>
  </si>
  <si>
    <t>OPERACION</t>
  </si>
  <si>
    <t>GO032</t>
  </si>
  <si>
    <t>17</t>
  </si>
  <si>
    <t>E029</t>
  </si>
  <si>
    <t>GO023</t>
  </si>
  <si>
    <t>GASTOS DE OPERACION DE LA UNIDAD DE PROTECCION CIVIL</t>
  </si>
  <si>
    <t>11</t>
  </si>
  <si>
    <t>GO031</t>
  </si>
  <si>
    <t>GASTO DE OPERACION DE LA DIRECCION DE SEGURIDAD PUBLICA.</t>
  </si>
  <si>
    <t>GO033</t>
  </si>
  <si>
    <t>GASTO DE OPERACION DE DIGNIFICACION PENITENCIARIA</t>
  </si>
  <si>
    <t>GO045</t>
  </si>
  <si>
    <t>02</t>
  </si>
  <si>
    <t>GO019</t>
  </si>
  <si>
    <t>GASTO DE OPERACION DEL REGISTRO CIVIL</t>
  </si>
  <si>
    <t>GO028</t>
  </si>
  <si>
    <t>GASTO DE OPERACION DE LA JUNTA DE RECLUTAMIENTO</t>
  </si>
  <si>
    <t>GO022</t>
  </si>
  <si>
    <t>SERVICIO DE LIMPIA Y ORNATO, (RECOLECCION, TRASLADO Y DISPONIBILIDAD DE RESIDUOS Y DESECHOS)</t>
  </si>
  <si>
    <t>BACHEO DE CONCRETO HIDRAULICO</t>
  </si>
  <si>
    <t>METROS CUADRADOS</t>
  </si>
  <si>
    <t>OP001</t>
  </si>
  <si>
    <t>MANTENIMIENTO DEL ALUMBRADO PUBLICO URBANO</t>
  </si>
  <si>
    <t>OP021</t>
  </si>
  <si>
    <t>MANTENIMIENTO DE ALUMBRADO PUBLICO RURAL</t>
  </si>
  <si>
    <t>OP022</t>
  </si>
  <si>
    <t>OP023</t>
  </si>
  <si>
    <t>OP024</t>
  </si>
  <si>
    <t>OP025</t>
  </si>
  <si>
    <t>OP026</t>
  </si>
  <si>
    <t>OP027</t>
  </si>
  <si>
    <t>OP028</t>
  </si>
  <si>
    <t>OP029</t>
  </si>
  <si>
    <t>OP030</t>
  </si>
  <si>
    <t>OP031</t>
  </si>
  <si>
    <t>OP032</t>
  </si>
  <si>
    <t>OP033</t>
  </si>
  <si>
    <t>OP034</t>
  </si>
  <si>
    <t>OP035</t>
  </si>
  <si>
    <t>OP036</t>
  </si>
  <si>
    <t>OP037</t>
  </si>
  <si>
    <t>OP038</t>
  </si>
  <si>
    <t>OP039</t>
  </si>
  <si>
    <t>OP043</t>
  </si>
  <si>
    <t>OP045</t>
  </si>
  <si>
    <t>OP046</t>
  </si>
  <si>
    <t>OP048</t>
  </si>
  <si>
    <t>OP050</t>
  </si>
  <si>
    <t>OP052</t>
  </si>
  <si>
    <t>OP054</t>
  </si>
  <si>
    <t>OP055</t>
  </si>
  <si>
    <t>OP056</t>
  </si>
  <si>
    <t>OP057</t>
  </si>
  <si>
    <t>OP058</t>
  </si>
  <si>
    <t>OP059</t>
  </si>
  <si>
    <t>OP061</t>
  </si>
  <si>
    <t>OP062</t>
  </si>
  <si>
    <t>OP063</t>
  </si>
  <si>
    <t>OP064</t>
  </si>
  <si>
    <t>MANTENIMIENTO DEL PANTEON MUNICIPAL.</t>
  </si>
  <si>
    <t>MANTENIMIENTO DEL RASTRO MUNICIPAL</t>
  </si>
  <si>
    <t>LETRINAS</t>
  </si>
  <si>
    <t>F021</t>
  </si>
  <si>
    <t>GO014</t>
  </si>
  <si>
    <t>GASTO DE OPERACION DE LA DIRECCION DE PROTECCION AMBIENTAL Y DESARROLLO SUSTENTABLE</t>
  </si>
  <si>
    <t>GO042</t>
  </si>
  <si>
    <t>IS015</t>
  </si>
  <si>
    <t>EVENTOS ESPECIALES (DIA MUNDIAL DEL MEDIO AMBIENTE)</t>
  </si>
  <si>
    <t>EVENTOS</t>
  </si>
  <si>
    <t>GO012</t>
  </si>
  <si>
    <t>GO013</t>
  </si>
  <si>
    <t>GASTO DE OPERACION DE LA DIRECCION DE ATENCION A LA MUJERES</t>
  </si>
  <si>
    <t>GO015</t>
  </si>
  <si>
    <t>GASTO DE OPERACION DE LA COORDINACION DEL DIF MUNICIPAL</t>
  </si>
  <si>
    <t>GO025</t>
  </si>
  <si>
    <t>GASTO DE OPERACION DE LA COORDINACION ADMINISTRATIVA DEL DIF</t>
  </si>
  <si>
    <t>GO051</t>
  </si>
  <si>
    <t>01</t>
  </si>
  <si>
    <t>IS001</t>
  </si>
  <si>
    <t>APOYOS SOCIALES (PERSONAS DE ESCASOS RECURSOS)</t>
  </si>
  <si>
    <t>APOYO</t>
  </si>
  <si>
    <t>IS002</t>
  </si>
  <si>
    <t>AYUDA A INDIGENTES</t>
  </si>
  <si>
    <t>IS003</t>
  </si>
  <si>
    <t>COPERACIONES Y AYUDAS (APOYO SIN FINES DE LUCRO)</t>
  </si>
  <si>
    <t>IS004</t>
  </si>
  <si>
    <t>APOYOS SOCIALES (TERCERA EDAD Y ESCASOS RECURSOS)</t>
  </si>
  <si>
    <t>IS019</t>
  </si>
  <si>
    <t>EVENTOS ESPECIALES (DIA DEL ABUELO)</t>
  </si>
  <si>
    <t>F028</t>
  </si>
  <si>
    <t>GO030</t>
  </si>
  <si>
    <t>GASTO DE OPERACION DE LA UNIDAD BASICA DE REHABILITACION</t>
  </si>
  <si>
    <t>09</t>
  </si>
  <si>
    <t>GO026</t>
  </si>
  <si>
    <t>GASTO DE OPERACION DE LA BIBLIOTECA MUNICIPAL</t>
  </si>
  <si>
    <t>IS006</t>
  </si>
  <si>
    <t>IS017</t>
  </si>
  <si>
    <t>EVENTOS ESPECIALES(FOMENTO A LA CULTURA,EDUCACION DEPORTE,TEATRO Y ARTE)</t>
  </si>
  <si>
    <t>IS018</t>
  </si>
  <si>
    <t>GO009</t>
  </si>
  <si>
    <t>GASTO DE OPERACION DE LA DIRECCION DE EDUCACION, CULTURA Y RECREACION</t>
  </si>
  <si>
    <t>GO029</t>
  </si>
  <si>
    <t>GASTO DE OPERACION DE LA CASA DE LA CULTURA</t>
  </si>
  <si>
    <t>GO050</t>
  </si>
  <si>
    <t>IS005</t>
  </si>
  <si>
    <t>EVENTOS ESPECIALES (CELEBRACION DEL DIA DE REYES)</t>
  </si>
  <si>
    <t>07</t>
  </si>
  <si>
    <t>IS007</t>
  </si>
  <si>
    <t>EVENTOS ESPECIALES (TORNEO DE PESCA DEL ROBALO)</t>
  </si>
  <si>
    <t>IS008</t>
  </si>
  <si>
    <t>IS009</t>
  </si>
  <si>
    <t>EVENTOS ESPECIALES (CELEBRACION DEL DIA DEL NIÑO)</t>
  </si>
  <si>
    <t>IS010</t>
  </si>
  <si>
    <t>FESTEJO DEL DIA DEL MAESTRO</t>
  </si>
  <si>
    <t>IS011</t>
  </si>
  <si>
    <t>EVENTOS ESPECIALES (FESTEJO DEL DIA DE LAS MADRES)</t>
  </si>
  <si>
    <t>IS012</t>
  </si>
  <si>
    <t>IS013</t>
  </si>
  <si>
    <t>EVENTOS ESPECIALES (CELEBRACION DE FERIA PATRONALES EN COMUNIDADES)</t>
  </si>
  <si>
    <t>IS014</t>
  </si>
  <si>
    <t>IS016</t>
  </si>
  <si>
    <t>EVENTO ESPECIAL (DIA INTERNACIONAL DE LA MUJER)</t>
  </si>
  <si>
    <t>IS025</t>
  </si>
  <si>
    <t>IS028</t>
  </si>
  <si>
    <t>06</t>
  </si>
  <si>
    <t>GO006</t>
  </si>
  <si>
    <t>GASTO DE OPERACION DE LA DIRECCION DE DESARROLLO</t>
  </si>
  <si>
    <t>GO048</t>
  </si>
  <si>
    <t>LOTE</t>
  </si>
  <si>
    <t>GO007</t>
  </si>
  <si>
    <t>GASTO DE OPERACION DE LA DIRECCION DE FOMENTO ECONOMICO Y TURISMO</t>
  </si>
  <si>
    <t>GO049</t>
  </si>
  <si>
    <t>OP003</t>
  </si>
  <si>
    <t>POSTES</t>
  </si>
  <si>
    <t>CONSTRUCCION</t>
  </si>
  <si>
    <t>K038</t>
  </si>
  <si>
    <t>AD001</t>
  </si>
  <si>
    <t>03</t>
  </si>
  <si>
    <t>AD003</t>
  </si>
  <si>
    <t>AD005</t>
  </si>
  <si>
    <t>ADQUISICIONES</t>
  </si>
  <si>
    <t>04</t>
  </si>
  <si>
    <t>AD006</t>
  </si>
  <si>
    <t>AD007</t>
  </si>
  <si>
    <t>L001</t>
  </si>
  <si>
    <t>GO017</t>
  </si>
  <si>
    <t>GO036</t>
  </si>
  <si>
    <t>RESOLUCION ARBITRAL DE LA JUNTA DE CONCILIACION Y ARBITRAJE (LAUDOS LABORALES)</t>
  </si>
  <si>
    <t>M001</t>
  </si>
  <si>
    <t>GO010</t>
  </si>
  <si>
    <t>GASTO DE OPERACION DE LA DIRECCION DE ADMINISTRACION</t>
  </si>
  <si>
    <t>GO011</t>
  </si>
  <si>
    <t>GASTO DE OPERACION DE LA DIRECCION DE ASUNTOS JURIDICOS</t>
  </si>
  <si>
    <t>GO016</t>
  </si>
  <si>
    <t>GASTO DEL SERVICIO DE ENERGIA ELECTRICA, ALUMBRADO PUBLICO Y EDIFICIOS</t>
  </si>
  <si>
    <t>GO021</t>
  </si>
  <si>
    <t>GASTO DE OPERACION DE LA CENTRAL DE MAQUINARIA</t>
  </si>
  <si>
    <t>GO037</t>
  </si>
  <si>
    <t>GO041</t>
  </si>
  <si>
    <t>GO044</t>
  </si>
  <si>
    <t>GO052</t>
  </si>
  <si>
    <t>05</t>
  </si>
  <si>
    <t>GO005</t>
  </si>
  <si>
    <t>SERVICIOS</t>
  </si>
  <si>
    <t>P002</t>
  </si>
  <si>
    <t>GO008</t>
  </si>
  <si>
    <t>GASTO DE OPERACION DE LA DIRECCON DE OBRAS PUBLICAS, ORDENAMIENTO TERRITORIAL Y SERVICIOS MUNICIPALES</t>
  </si>
  <si>
    <t>GO034</t>
  </si>
  <si>
    <t>GO043</t>
  </si>
  <si>
    <t>P005</t>
  </si>
  <si>
    <t>GO001</t>
  </si>
  <si>
    <t>GASTO DE OPERACION DE LA PRESIDENCIA MUNICIPAL</t>
  </si>
  <si>
    <t>GO002</t>
  </si>
  <si>
    <t>GASTO DE OPERACION DE LA SECRETARIA DEL AYUNTAMIENTO</t>
  </si>
  <si>
    <t>GO024</t>
  </si>
  <si>
    <t>GASTO DE OPERACION DE LA COORDINACION DE DELEGADOS</t>
  </si>
  <si>
    <t>GO027</t>
  </si>
  <si>
    <t>GASTO DE OPERACION DE LA COORDINACION DE ORGANIZACION SOCIAL</t>
  </si>
  <si>
    <t>GO038</t>
  </si>
  <si>
    <t>GO039</t>
  </si>
  <si>
    <t>IS020</t>
  </si>
  <si>
    <t>IS022</t>
  </si>
  <si>
    <t>IS023</t>
  </si>
  <si>
    <t>IS027</t>
  </si>
  <si>
    <t>GO003</t>
  </si>
  <si>
    <t>GO020</t>
  </si>
  <si>
    <t>GASTO DE OPERACION DE CATASTRO MUNICIPAL</t>
  </si>
  <si>
    <t>GO035</t>
  </si>
  <si>
    <t>RETENCION DEL 2.5% DE IMPUESTO/NOMINA</t>
  </si>
  <si>
    <t>GO040</t>
  </si>
  <si>
    <t>PBR001</t>
  </si>
  <si>
    <t>PBR002</t>
  </si>
  <si>
    <t>PBR003</t>
  </si>
  <si>
    <t>PBR004</t>
  </si>
  <si>
    <t>PBR005</t>
  </si>
  <si>
    <t>PBR007</t>
  </si>
  <si>
    <t>GO004</t>
  </si>
  <si>
    <t>GASTO DE OPERACION DE LA DIRECCION DE PROGRAMACION</t>
  </si>
  <si>
    <t>GO046</t>
  </si>
  <si>
    <t>ESTATAL</t>
  </si>
  <si>
    <t xml:space="preserve">1.- TOTAL DE RECURSOS PARA EL EJERCICIO    </t>
  </si>
  <si>
    <t>FORTASEG</t>
  </si>
  <si>
    <t>IS036</t>
  </si>
  <si>
    <t>APORTACION</t>
  </si>
  <si>
    <t>RECURSOS TRANSFERIDOS</t>
  </si>
  <si>
    <t>E017</t>
  </si>
  <si>
    <t>ACONDICIONAMIENTO</t>
  </si>
  <si>
    <t>MANTENIMIENTO DE ESPACIOS Y EDIFICIOS PUBLICOS</t>
  </si>
  <si>
    <t>F001</t>
  </si>
  <si>
    <t>IS124</t>
  </si>
  <si>
    <t>IS125</t>
  </si>
  <si>
    <t>IS126</t>
  </si>
  <si>
    <t>IS127</t>
  </si>
  <si>
    <t>IS128</t>
  </si>
  <si>
    <t>IS129</t>
  </si>
  <si>
    <t>IS130</t>
  </si>
  <si>
    <t>IS131</t>
  </si>
  <si>
    <t>IS132</t>
  </si>
  <si>
    <t>IS133</t>
  </si>
  <si>
    <t>IS134</t>
  </si>
  <si>
    <t>IS135</t>
  </si>
  <si>
    <t>IS136</t>
  </si>
  <si>
    <t>IS137</t>
  </si>
  <si>
    <t>IS138</t>
  </si>
  <si>
    <t>IS139</t>
  </si>
  <si>
    <t>IS140</t>
  </si>
  <si>
    <t>IS141</t>
  </si>
  <si>
    <t>IS142</t>
  </si>
  <si>
    <t>F002</t>
  </si>
  <si>
    <t>IS032</t>
  </si>
  <si>
    <t>PROGRAMA DE FOMENTO APICOLA</t>
  </si>
  <si>
    <t>PRODUCTORES</t>
  </si>
  <si>
    <t>IS033</t>
  </si>
  <si>
    <t>IS034</t>
  </si>
  <si>
    <t>PROGRAMA DE MEJORAMIENTO GENETICO DE EQUINOS</t>
  </si>
  <si>
    <t>IS035</t>
  </si>
  <si>
    <t>PROGRAMA DE PALPACION DE LA HEMBRA BOVINA</t>
  </si>
  <si>
    <t>MANTENIMIENTO E IMPLEMENTACION DE MAQUINARIA AGRICOLA</t>
  </si>
  <si>
    <t>F008</t>
  </si>
  <si>
    <t>IS026</t>
  </si>
  <si>
    <t>IS029</t>
  </si>
  <si>
    <t>IS031</t>
  </si>
  <si>
    <t>IS024</t>
  </si>
  <si>
    <t>IS030</t>
  </si>
  <si>
    <t>K004</t>
  </si>
  <si>
    <t>K008</t>
  </si>
  <si>
    <t>GRAVADO DE CALLES DE LA VILLA EL TRIUNFO</t>
  </si>
  <si>
    <t>REHABILITACION DE CAMINO SACA COSECHA</t>
  </si>
  <si>
    <t>CANCHA</t>
  </si>
  <si>
    <t>AD008</t>
  </si>
  <si>
    <t>GASTOS DE OPERACIÓN DE LA COORDINACIÓN DEL RAMO 33</t>
  </si>
  <si>
    <t>P003</t>
  </si>
  <si>
    <t>PROGRAMA DE EVALUACION DE LOS RECURSOS FEDERALES DEL FONDO DE APORTACIONES PARA LA INFRAESTRUCTURA SOCIAL MUNICIPAL</t>
  </si>
  <si>
    <t>IS021</t>
  </si>
  <si>
    <t>P009</t>
  </si>
  <si>
    <t>PAGO DE MULTAS ESTABLECIDAS POR LA COMISIÓN NACIONAL DEL AGUA</t>
  </si>
  <si>
    <t>P010</t>
  </si>
  <si>
    <t>FONDO PARA EL FORTALECIMIENTO DE LA INFRAESTRUCTURA ESTATAL Y MUNICIPAL (FORTALECE)</t>
  </si>
  <si>
    <t>U007</t>
  </si>
  <si>
    <t>GO047</t>
  </si>
  <si>
    <t>PBR021</t>
  </si>
  <si>
    <t>K028</t>
  </si>
  <si>
    <t>OP040</t>
  </si>
  <si>
    <t>OP041</t>
  </si>
  <si>
    <t>OP042</t>
  </si>
  <si>
    <t>OP044</t>
  </si>
  <si>
    <t>EDIFICACIONES CONSTRUCTIVAS DEL SURESTE, S.A. DE C.V.</t>
  </si>
  <si>
    <t>Electrificación</t>
  </si>
  <si>
    <t>Urbanización</t>
  </si>
  <si>
    <t>C. SERGIO ENRIQUE ALFARO GORDILLO</t>
  </si>
  <si>
    <t>C. JUAN JOSE RUIZ ZETINA</t>
  </si>
  <si>
    <t>C. ÁNTONIO GOMEZ VAZQUEZ</t>
  </si>
  <si>
    <t>C. MARÍA JESUS  ZACARIAS ESPINOZA</t>
  </si>
  <si>
    <t>C. RUBEN HERRERA ARIAS</t>
  </si>
  <si>
    <t>C. JOSE CARLOS BUSTILLOS BORGES</t>
  </si>
  <si>
    <t>SUBSIDIO FORTASEG</t>
  </si>
  <si>
    <t>PROGRAMA DE INFRAESTRUCTURA</t>
  </si>
  <si>
    <t>FORTALECIMIENTO FINANCIERO PARA INVERSION 4</t>
  </si>
  <si>
    <t>01/02/2017</t>
  </si>
  <si>
    <t>28/02/2017</t>
  </si>
  <si>
    <t>E002</t>
  </si>
  <si>
    <t>REHABILITACION DE BROCALES DE CONCRETO, POZO DE VISITA, ALCANTARILLADO SANITARIO Y REJILLAS PLUVIALES EN LA VILLA EL TRIUNFO</t>
  </si>
  <si>
    <t>08/03/2017</t>
  </si>
  <si>
    <t>30/04/2017</t>
  </si>
  <si>
    <t>15/03/2017</t>
  </si>
  <si>
    <t>30/03/2017</t>
  </si>
  <si>
    <t>E008</t>
  </si>
  <si>
    <t>REHABILITACION DE AULA EN ESCUELA DE OFICIOS</t>
  </si>
  <si>
    <t>27/03/2017</t>
  </si>
  <si>
    <t>01/01/2017</t>
  </si>
  <si>
    <t>31/12/2017</t>
  </si>
  <si>
    <t>SUMINISTRO E INSTALACIÓN DE SEMAFOROS Y SEÑALAMIENTOS EN LA CABECERA MUNICIPAL.</t>
  </si>
  <si>
    <t>SUMINISTRO</t>
  </si>
  <si>
    <t>02/01/2017</t>
  </si>
  <si>
    <t>31/03/2017</t>
  </si>
  <si>
    <t>21/02/2017</t>
  </si>
  <si>
    <t>GASTOS DE ACTIVIDADES DE SEMANA SANTA 2017</t>
  </si>
  <si>
    <t>01/03/2017</t>
  </si>
  <si>
    <t>COMBATE DE INCENDIOS FORESTALES 2017 (REMANENTE 2016)</t>
  </si>
  <si>
    <t>01/04/2017</t>
  </si>
  <si>
    <t>E46</t>
  </si>
  <si>
    <t>E47</t>
  </si>
  <si>
    <t>E48</t>
  </si>
  <si>
    <t>30/09/2017</t>
  </si>
  <si>
    <t>15/02/2017</t>
  </si>
  <si>
    <t>16</t>
  </si>
  <si>
    <t>E49</t>
  </si>
  <si>
    <t>MEJORAMIENTO Y MANTENIMIENTO DE LA IMAGEN URBANA DE LA VILLA EL TRIUNFO</t>
  </si>
  <si>
    <t>MEJORAMIENTO, MANTENIMIENTO DE LA IMAGEN URBANA DE LA CABECERA MUNICIPAL</t>
  </si>
  <si>
    <t>30/05/2017</t>
  </si>
  <si>
    <t>RASTREO DE CALLES DE TERRACERIA EN LA CD, BALANCAN</t>
  </si>
  <si>
    <t>20/03/2017</t>
  </si>
  <si>
    <t>RASTREO DE CAMINOS DE TERRACERIA EN COMUNIDADES</t>
  </si>
  <si>
    <t>15/06/2017</t>
  </si>
  <si>
    <t>MANTENIMIENTO DE PAISAJE URBANO Y ESPACIOS RECREATIVOS</t>
  </si>
  <si>
    <t>30/06/2017</t>
  </si>
  <si>
    <t>08/02/2017</t>
  </si>
  <si>
    <t>23/05/2017</t>
  </si>
  <si>
    <t>REPARACIONES GENERALES EN DIVERSAS AREAS DE EDIFICIOS PUBLICOS</t>
  </si>
  <si>
    <t>E50</t>
  </si>
  <si>
    <t>REHABILITACION DE LUMINARIAS DE ALUMBRADO PUBLICO</t>
  </si>
  <si>
    <t>LUMINARIAS</t>
  </si>
  <si>
    <t>31/05/2017</t>
  </si>
  <si>
    <t>31/05/2507</t>
  </si>
  <si>
    <t>OP002</t>
  </si>
  <si>
    <t>E52</t>
  </si>
  <si>
    <t>01/10/2017</t>
  </si>
  <si>
    <t>15/11/2017</t>
  </si>
  <si>
    <t>E53</t>
  </si>
  <si>
    <t>06/03/2017</t>
  </si>
  <si>
    <t>31/07/2017</t>
  </si>
  <si>
    <t>30/07/2017</t>
  </si>
  <si>
    <t>30/11/2017</t>
  </si>
  <si>
    <t>11/03/2017</t>
  </si>
  <si>
    <t>PROGRAMA DE APOYO A LA CAMPAÑA ZOOSANITARIA</t>
  </si>
  <si>
    <t>APOYO CON BULTOS DE CEMENTO</t>
  </si>
  <si>
    <t>BULTO</t>
  </si>
  <si>
    <t>04/01/2017</t>
  </si>
  <si>
    <t>REHABILITACION DE TECHOS A BASE DE LAMINA</t>
  </si>
  <si>
    <t>29/04/2017</t>
  </si>
  <si>
    <t>CONSTRUCCION DE LETRINAS CON FOSA SEPTICA</t>
  </si>
  <si>
    <t>24/02/2017</t>
  </si>
  <si>
    <t>15/04/2017</t>
  </si>
  <si>
    <t>10/03/2017</t>
  </si>
  <si>
    <t>17/03/2017</t>
  </si>
  <si>
    <t>24/04/2017</t>
  </si>
  <si>
    <t>25/03/2017</t>
  </si>
  <si>
    <t>15/05/2017</t>
  </si>
  <si>
    <t>10/04/2017</t>
  </si>
  <si>
    <t>20/05/2017</t>
  </si>
  <si>
    <t>14/04/2017</t>
  </si>
  <si>
    <t>24/05/2017</t>
  </si>
  <si>
    <t>29/05/2017</t>
  </si>
  <si>
    <t>18/04/2017</t>
  </si>
  <si>
    <t>28/05/2017</t>
  </si>
  <si>
    <t>EVENTOS ESPECIALES (FERIA TABASCO 2017)</t>
  </si>
  <si>
    <t>EVENTOS ESPECIALES (FIESTA DEL QUESO DE PORO BALANCAN 2017)</t>
  </si>
  <si>
    <t>01/11/2017</t>
  </si>
  <si>
    <t>F25</t>
  </si>
  <si>
    <t>APOYO A PRODUCTORES CON SEMENTALES</t>
  </si>
  <si>
    <t>14</t>
  </si>
  <si>
    <t>F27</t>
  </si>
  <si>
    <t>GASTO DE OPERACION DE LA DIRECCION DE ATENCION CIUDADANA</t>
  </si>
  <si>
    <t>15</t>
  </si>
  <si>
    <t>18</t>
  </si>
  <si>
    <t>ESTRATEGIAS PARA LA ATENCION DE VIOLENCIA DE GENERO CONTRA LAS MUJERES EN EL MUNICIPIOS DE BALANCAN</t>
  </si>
  <si>
    <t>26/01/2017</t>
  </si>
  <si>
    <t>31/10/2017</t>
  </si>
  <si>
    <t>04/03/2017</t>
  </si>
  <si>
    <t>01/07/2017</t>
  </si>
  <si>
    <t>PROGRAMA SONRISA DE MUJER</t>
  </si>
  <si>
    <t>HORAS</t>
  </si>
  <si>
    <t>04/02/2017</t>
  </si>
  <si>
    <t>SUMINISTRO DE LAMINAS</t>
  </si>
  <si>
    <t>PROGRAMA DE ATENCION A PERSONAS CON DIABETIS</t>
  </si>
  <si>
    <t>PROGRAMA</t>
  </si>
  <si>
    <t>F29</t>
  </si>
  <si>
    <t>05/05/2017</t>
  </si>
  <si>
    <t>19/06/2017</t>
  </si>
  <si>
    <t>14/06/2017</t>
  </si>
  <si>
    <t>OP047</t>
  </si>
  <si>
    <t>F30</t>
  </si>
  <si>
    <t>EVENTOS ESPECIALES (FOMENTO A LOS VALORES CULTURALES CARNAVAL BALANCAN 2017)</t>
  </si>
  <si>
    <t>EVENTOS ESPECIALES (FIESTAS PATRIAS)</t>
  </si>
  <si>
    <t>01/08/2017</t>
  </si>
  <si>
    <t>EVENTOS ESPECIALES (FERIA PATRONAL SAN MARCO-2017)</t>
  </si>
  <si>
    <t>EVENTOS ESPECIALES (FIESTAS DECEMBRINAS)</t>
  </si>
  <si>
    <t>30/12/2017</t>
  </si>
  <si>
    <t>F31</t>
  </si>
  <si>
    <t>OP051</t>
  </si>
  <si>
    <t>AMPLIACION DE RED DE AGUA POTABLE</t>
  </si>
  <si>
    <t>12/04/2017</t>
  </si>
  <si>
    <t>CONSTRUCCION DE LA RED DE AGUA POTABLE</t>
  </si>
  <si>
    <t>OP053</t>
  </si>
  <si>
    <t>REHABILITACION GENERAL DE POZO PROFUNDO DE AGUA POTABLE</t>
  </si>
  <si>
    <t>22/05/2017</t>
  </si>
  <si>
    <t>REHABILITACION GENERAL DE POZO PROFUNDO DE AGUA POTABLE NO. 1</t>
  </si>
  <si>
    <t>REHABILITACION GENERAL DE POZO PROFUNDO DE AGUA POTABLE NO. 2</t>
  </si>
  <si>
    <t>17/04/2017</t>
  </si>
  <si>
    <t>27/05/2017</t>
  </si>
  <si>
    <t>REHABILITACION GENERAL DE PLANTA POTABILIZADORA DE AGUA POTABLE</t>
  </si>
  <si>
    <t>REHABILITACION DE DRENAJE SANITARIO EN LAS CALLES GUSTAVO DIAZ ORDAZ, REFORMA, IGUALA, IGNACIO ZARAGOZA Y CALLE BENITO JUAREZ</t>
  </si>
  <si>
    <t>03/03/2017</t>
  </si>
  <si>
    <t>REHABILITACION DE DRENAJE SANITARIO EN LAS CALLES GREGORIO MENDEZ ESCUADRON 201. 16 DE SEPTIEMBRE, 27 DE FEBRERO Y CALLE SECRETO, VILLA EL TRIUNFO</t>
  </si>
  <si>
    <t>13/04/2017</t>
  </si>
  <si>
    <t>27/06/2017</t>
  </si>
  <si>
    <t>AMPLIACION DE RED DE DISTRIBUCION ELECTRICA EN MEDIA Y BAJA TENSION EN LA COLONIA NIÑOS HEROES</t>
  </si>
  <si>
    <t>MEJORAMIENTO DE EQUIPAMIENTO DE RED ELECTRICA</t>
  </si>
  <si>
    <t>CONSTRUCCION DE GUARNICIONES Y BANQUETAS EN LA CALLE MICAL (REMANENTE 2015)</t>
  </si>
  <si>
    <t>02/03/2017</t>
  </si>
  <si>
    <t>21/04/2017</t>
  </si>
  <si>
    <t>09/03/2017</t>
  </si>
  <si>
    <t>FONDO PARA ENTIDADES FEDERATIVAS Y MUNICIPIOS PRODUCTORES DE HIDROCARBUROS (U093)</t>
  </si>
  <si>
    <t>CONSTRUCCION DE PAVIMENTO HIDRAULICO EN LA CALLE MICAL (REMANENTE 2016)</t>
  </si>
  <si>
    <t>06/05/2017</t>
  </si>
  <si>
    <t>OP049</t>
  </si>
  <si>
    <t>REHABILITACION DE CAMINO DE ACCESO</t>
  </si>
  <si>
    <t>01/06/2017</t>
  </si>
  <si>
    <t>SUMINISTRO DE MATERIAL ELECTRICO Y DE PLOMERIA PARA LA REHABILITACION DE ESPACIOS Y EDIFICIOS PUBLICOS</t>
  </si>
  <si>
    <t>K024</t>
  </si>
  <si>
    <t>28/04/2017</t>
  </si>
  <si>
    <t>ADQUISICION DE MINISPLIT (ATENCION A LA MUJER)</t>
  </si>
  <si>
    <t>10</t>
  </si>
  <si>
    <t>AD004</t>
  </si>
  <si>
    <t>ADQUISICION DE MINISPLIT (ADMINISTRACION)</t>
  </si>
  <si>
    <t>ADQUISICION DE MINISPLIT (COORDINACION DEL RAMO 33)</t>
  </si>
  <si>
    <t>ADQUISICION DE MINISPLIT (SUBDIRECCION DE CATASTRO)</t>
  </si>
  <si>
    <t>ADQUISICIÓN DE MINISPLIT (PRESIDENCIA AREA DE SECRETARIA TECNICA)</t>
  </si>
  <si>
    <t>CONSTRUCCION DE CASETAS DE VIGILANCIA EN SALIDAS DE VILLA EL TRIUNFO</t>
  </si>
  <si>
    <t>K035</t>
  </si>
  <si>
    <t>CONSTRUCCION DE CANCHA DE FUTBOL 7 INSTITUTO TECNOLOGICO SUPERIOR DE LOS RIOS DE BALANCAN, TABASCO (ANTES OP159 REFRENDO 2016)</t>
  </si>
  <si>
    <t>11/01/2017</t>
  </si>
  <si>
    <t>REINTEGRO AL FEIEF POR EL MONTO TRANSFERIDO DEL EJERCICIO FISCAL 2016</t>
  </si>
  <si>
    <t>31/08/2017</t>
  </si>
  <si>
    <t>DEVOLUCION DEL APOYO FINANCIERO COMPENSABLE OTORGADO DURANTE EL EJERCICIO FISCAL 2016</t>
  </si>
  <si>
    <t>13</t>
  </si>
  <si>
    <t>L002</t>
  </si>
  <si>
    <t>GASTOS DE LIQUIDACIONES E INDEMNIZACIONES</t>
  </si>
  <si>
    <t>GASTOS DE OPERACION DEL PROGRAMA DE MECANIZACION AGRICOLA</t>
  </si>
  <si>
    <t>17/02/2017</t>
  </si>
  <si>
    <t>AREDAMIENTOS</t>
  </si>
  <si>
    <t>REHABILITACION Y MANTENIMIENTO DE LA CARRETERA CHABLE-EL TRIUNFO EN TRAMOS AISLADOS</t>
  </si>
  <si>
    <t>RENTA DE EQUIPO PARA REALIZACION DE ACTIVIDADES DIVERSAS</t>
  </si>
  <si>
    <t>EVENTO OFICIAL DEL SEGUNDO INFORME DE GOBIERNO MUNICIPAL 2017</t>
  </si>
  <si>
    <t>GASTO DE OPERACION DIRECCION DE FINANZAS MUNICIPAL</t>
  </si>
  <si>
    <t>PROGRAMA DE PROMOCION Y COBRO DE IMPUESTO PREDIAL</t>
  </si>
  <si>
    <t>PROGRAMA DE NORMATIVIDAD Y FISCALIZACION</t>
  </si>
  <si>
    <t>EROGACIONES COMPLEMENTARIAS (Participaciones 2017)</t>
  </si>
  <si>
    <t>EROGACIONES COMPLEMENTARIAS (Ingresos de Gestion 2017)</t>
  </si>
  <si>
    <t>EROGACIONES COMPLEMENTARIAS (Ramo 33 Fondo III/2017)</t>
  </si>
  <si>
    <t>EROGACIONES COMPLEMENTARIAS (ISR Participable 2017)</t>
  </si>
  <si>
    <t>EROGACIONES COMPLEMENTARIAS (Mecanizacion)</t>
  </si>
  <si>
    <t>PBR022</t>
  </si>
  <si>
    <t>PBR031</t>
  </si>
  <si>
    <t>PBR032</t>
  </si>
  <si>
    <t>PBR040</t>
  </si>
  <si>
    <t>PBR041</t>
  </si>
  <si>
    <t>PBR042</t>
  </si>
  <si>
    <t>PBR043</t>
  </si>
  <si>
    <t>PBR044</t>
  </si>
  <si>
    <t>ADQUISICION DE ARMAS CORTAS Y LARGAS PARA EL EQUIPAMIENTO DEL PERSONAL POLICIAL (ANTES AD011 REFRENDO 2016)</t>
  </si>
  <si>
    <t>GASTOS DE OPERACION DE EQUIPAMENTO AL PERSONAL POLICIAL (ANTES GO069 REFRENDO 2016)</t>
  </si>
  <si>
    <t>26/03/2017</t>
  </si>
  <si>
    <t>16/04/2017</t>
  </si>
  <si>
    <t>Fomento a la Educación</t>
  </si>
  <si>
    <t>11/04/2017</t>
  </si>
  <si>
    <t>01/05/2017</t>
  </si>
  <si>
    <t>MARVELLA CORDOVA DE LA CRUZ</t>
  </si>
  <si>
    <t>Carreteras</t>
  </si>
  <si>
    <t>Infraestructura para la Seguridad Pública</t>
  </si>
  <si>
    <t>BEATRIZ MORALES CORDOVA</t>
  </si>
  <si>
    <t>N002</t>
  </si>
  <si>
    <t>AUTORIZADO</t>
  </si>
  <si>
    <t>FEDERAL</t>
  </si>
  <si>
    <t>IS143</t>
  </si>
  <si>
    <t>PBR046</t>
  </si>
  <si>
    <t>AD009</t>
  </si>
  <si>
    <t>AD010</t>
  </si>
  <si>
    <t>AD011</t>
  </si>
  <si>
    <t>AD012</t>
  </si>
  <si>
    <t>AD013</t>
  </si>
  <si>
    <t>AD014</t>
  </si>
  <si>
    <t>AD015</t>
  </si>
  <si>
    <t>GO053</t>
  </si>
  <si>
    <t>GO054</t>
  </si>
  <si>
    <t>GO055</t>
  </si>
  <si>
    <t>GO056</t>
  </si>
  <si>
    <t>GO057</t>
  </si>
  <si>
    <t>GO058</t>
  </si>
  <si>
    <t>GO059</t>
  </si>
  <si>
    <t>GO060</t>
  </si>
  <si>
    <t>GO061</t>
  </si>
  <si>
    <t>GO062</t>
  </si>
  <si>
    <t>GO063</t>
  </si>
  <si>
    <t>GO065</t>
  </si>
  <si>
    <t>GO064</t>
  </si>
  <si>
    <t>GO066</t>
  </si>
  <si>
    <t>GO067</t>
  </si>
  <si>
    <t>GO068</t>
  </si>
  <si>
    <t>GO070</t>
  </si>
  <si>
    <t>PBR051</t>
  </si>
  <si>
    <t>OP111</t>
  </si>
  <si>
    <t>PROAGUA APARTADO URBANO (APAUR) NUEVO</t>
  </si>
  <si>
    <t>OP102</t>
  </si>
  <si>
    <t>OP103</t>
  </si>
  <si>
    <t>OP104</t>
  </si>
  <si>
    <t>OP101</t>
  </si>
  <si>
    <t>OP098/SD940</t>
  </si>
  <si>
    <t>FIII FONDO DE APORTACIONES PARA LA INFRAESTRUCTURA SOCIAL ESTATAL (FISE) NUEVO</t>
  </si>
  <si>
    <t>C. ALFONSO DE LA CRUZ GARCIA</t>
  </si>
  <si>
    <t>servicio de Alumbrado Público</t>
  </si>
  <si>
    <t>OP072</t>
  </si>
  <si>
    <t>SUMINISTRO Y COLOCACION DE LUMINARIAS (AV. CARLOS A. MADRAZO)</t>
  </si>
  <si>
    <t>11/08/2017</t>
  </si>
  <si>
    <t>19/04/2017</t>
  </si>
  <si>
    <t>25/04/2017</t>
  </si>
  <si>
    <t>26/04/2017</t>
  </si>
  <si>
    <t>02/05/2017</t>
  </si>
  <si>
    <t>ABELARDO AGUILERA PEREZ</t>
  </si>
  <si>
    <t>12/06/2017</t>
  </si>
  <si>
    <t>25/05/2017</t>
  </si>
  <si>
    <t>OP073</t>
  </si>
  <si>
    <t>CONSTRUCCION DE LETRINA CON FOSA SEPTICA</t>
  </si>
  <si>
    <t>11/07/2017</t>
  </si>
  <si>
    <t>OP074</t>
  </si>
  <si>
    <t>OP075</t>
  </si>
  <si>
    <t>OP076</t>
  </si>
  <si>
    <t>OP077</t>
  </si>
  <si>
    <t>OP078</t>
  </si>
  <si>
    <t>OP079</t>
  </si>
  <si>
    <t>OP080</t>
  </si>
  <si>
    <t>OP081</t>
  </si>
  <si>
    <t>OP082</t>
  </si>
  <si>
    <t>OP083</t>
  </si>
  <si>
    <t>CONSTRUCCION DE FOSAS SEPTICAS</t>
  </si>
  <si>
    <t>OP084</t>
  </si>
  <si>
    <t>OP085</t>
  </si>
  <si>
    <t>OP086</t>
  </si>
  <si>
    <t>OP087</t>
  </si>
  <si>
    <t>OP088</t>
  </si>
  <si>
    <t>OP089</t>
  </si>
  <si>
    <t>CONSTRUCCION DE COMEDOR ESCOLAR EN ESC. PREESCOLAR GENERAL FRANCISCO GONZALEZ BOCANEGRA CON CLAVE 27DJN1288M</t>
  </si>
  <si>
    <t>12/05/2017</t>
  </si>
  <si>
    <t>CONSTRUCCION DE COMEDOR ESCOLAR EN ESC. PRIMARIA GENERAL LUGARDA RAMIREZ CON CLAVE 27DPR1529K</t>
  </si>
  <si>
    <t>CONSTRUCTORA CYMTAB S.A DE C.V.</t>
  </si>
  <si>
    <t>21/05/2017</t>
  </si>
  <si>
    <t>CONSTRUCCION DE COMEDOR ESCOLAR EN ESC. PREESCOLAR GENERAL FANNY BOLIVAR SANSORES CON CLAVE 27DJN0717G</t>
  </si>
  <si>
    <t>22/06/2017</t>
  </si>
  <si>
    <t>CONSTRUCCION DE BARDA FRONTAL DE ESC. PRIMARIA GENERAL GUADALUPE VICTORIA CON CLAVE 27DPR1540G</t>
  </si>
  <si>
    <t>16/05/2017</t>
  </si>
  <si>
    <t>16/06/2017</t>
  </si>
  <si>
    <t>CONSTRUCCION DE BARDA FRONTAL DE ESC. TELEBACHILLERATO No. 1 CLAVE 27ETH0001H</t>
  </si>
  <si>
    <t>OP065</t>
  </si>
  <si>
    <t>CONSTRUCCION DE COMEDOR ESCOLAR EN ESCUELA TELESECUNDARIA JOSE MARIA PINO SUAREZ CON CLAVE 27ETV0253E</t>
  </si>
  <si>
    <t>05/07/2017</t>
  </si>
  <si>
    <t>OP066</t>
  </si>
  <si>
    <t>CONSTRUCCION DE COMEDOR ESCOLAR EN ESCUELA PRIMARIA GENERAL IGNACIO MANUEL ALTAMIRANO CON CLAVE 27EPR1122V</t>
  </si>
  <si>
    <t>OP067</t>
  </si>
  <si>
    <t>CONSTRUCCION DE COMEDOR ESCOLAR EN ESCUELA PREESCOLAR GENERAL ESTEFANIA CASTAÑEDA CON CLAVE 27EJN01140</t>
  </si>
  <si>
    <t>OP090</t>
  </si>
  <si>
    <t>CONSTRUCCION DE COMEDOR ESCOLAR EN ESCUELA PRIMARIA GENERAL REVOLUCION MEXICANA CON CLAVE 27DPR1537T</t>
  </si>
  <si>
    <t>13/07/2017</t>
  </si>
  <si>
    <t>OP091</t>
  </si>
  <si>
    <t>CONSTRUCCION DE COMEDOR ESCOLAR EN ESCUELA PRIMARIA GENERAL ROGERIO ROMERO OLIVE CON CLAVE 27DPR1037Y</t>
  </si>
  <si>
    <t>26/06/2017</t>
  </si>
  <si>
    <t>OP092</t>
  </si>
  <si>
    <t>CONSTRUCCION DE COMEDOR ESCOLAR EN ESCUELA PRIMARIA GENERAL MIGUEL HIDALGO Y COSTILLA CON CLAVE 27DPR1536U</t>
  </si>
  <si>
    <t>OP093</t>
  </si>
  <si>
    <t>CONSTRUCCION DE COMEDOR ESCOLAR EN ESCUELA PREESCOLAR GENERAL ERNESTO VALENZUELA ZETINA CON CLAVE 27DJN0183L</t>
  </si>
  <si>
    <t>OP094</t>
  </si>
  <si>
    <t>CONSTRUCCION DE COMEDOR ESCOLAR EN ESCUELA PRIMARIA GENERAL BENITO JUAREZ GARCIA CON CLAVE 27DPR1114M</t>
  </si>
  <si>
    <t>14/07/2017</t>
  </si>
  <si>
    <t>OP095</t>
  </si>
  <si>
    <t>RICARDO RIVERA DE DIOS</t>
  </si>
  <si>
    <t>18/05/2017</t>
  </si>
  <si>
    <t>JESUS HERNANDEZ CARDENAS</t>
  </si>
  <si>
    <t>23/04/2017</t>
  </si>
  <si>
    <t>OP096</t>
  </si>
  <si>
    <t>AMPLIACION DE RED DE AGUA POTABLE EN LA COL. LA COLMENA</t>
  </si>
  <si>
    <t>OP114</t>
  </si>
  <si>
    <t>AMPLIACION DE LA RED DE AGUA POTABLE EN EL EJIDO PAN DURO</t>
  </si>
  <si>
    <t>29/09/2017</t>
  </si>
  <si>
    <t>09/05/2017</t>
  </si>
  <si>
    <t>JESUS ANTONIO CORDOVA JIMENEZ</t>
  </si>
  <si>
    <t>20/04/2017</t>
  </si>
  <si>
    <t>03/07/2017</t>
  </si>
  <si>
    <t>19/05/2017</t>
  </si>
  <si>
    <t>OP097</t>
  </si>
  <si>
    <t>AMPLIACION DE DRENAJE SANITARIO EN LA COL. LA COLMENA</t>
  </si>
  <si>
    <t>CONSTRUCCION DE DRENAJE SANITARIO EN EL POB. MULTE DE EL MUNICIPIO DE BALANCAN TABASCO 60% FISE</t>
  </si>
  <si>
    <t>04/07/2017</t>
  </si>
  <si>
    <t>17/12/2017</t>
  </si>
  <si>
    <t>OP099</t>
  </si>
  <si>
    <t>CONSTRUCCION DE DRENAJE SANITARIO EN EL POB. MULTE DE EL MUNICIPIO DE BALANCAN TABASCO 40% FISM</t>
  </si>
  <si>
    <t>OP068</t>
  </si>
  <si>
    <t>AMPLIACION DE RED DE DISTRIBUCION ELECTRICA EN MEDIA Y BAJA TENSION</t>
  </si>
  <si>
    <t>20/07/2017</t>
  </si>
  <si>
    <t>OP069</t>
  </si>
  <si>
    <t>EQUIPAMIENTO ELECTRICO PARA OPERACION DE BOMBA DE 2 H.P. PARA EL SISTEMA DE AGUA POTABLE</t>
  </si>
  <si>
    <t>OP070</t>
  </si>
  <si>
    <t>OP071</t>
  </si>
  <si>
    <t>OP113</t>
  </si>
  <si>
    <t>07/04/2017</t>
  </si>
  <si>
    <t>03/05/2017</t>
  </si>
  <si>
    <t>OP100</t>
  </si>
  <si>
    <t>AMPLIACION GUARNICIONES Y BANQUETAS CALLE EL MICAL (REMANENTE 2016)</t>
  </si>
  <si>
    <t>01/09/2017</t>
  </si>
  <si>
    <t>CONSTRUCCION DE PAVIMENTO HIDRAULICO EN EL PERIFERICO DE LA CD, BALANCAN</t>
  </si>
  <si>
    <t>CONSTRUCCION DE PAVIMENTO HIDRAULICO EN LA CERRADA DE LIBERTAD</t>
  </si>
  <si>
    <t>29/06/2017</t>
  </si>
  <si>
    <t>CONSTRUCCION DE PAVIMENTO HIDRAULICO, GUARNICIONES Y BANQUETAS, ALUMBRADO PUBLICO, EN EL EJ. EL DESTINO</t>
  </si>
  <si>
    <t>07/06/2017</t>
  </si>
  <si>
    <t>OP105</t>
  </si>
  <si>
    <t>REHABILITACION EN TRAMOS AISLADOS DE CAMINO SACA COSECHA (JOLOCHERO-LOMBARDO)</t>
  </si>
  <si>
    <t>07/07/2017</t>
  </si>
  <si>
    <t>OP106</t>
  </si>
  <si>
    <t>OP107</t>
  </si>
  <si>
    <t>REHABILITACION DE CAMINO SACA COSECHA (PROLONGACION PERIFERICO)</t>
  </si>
  <si>
    <t>08/07/2017</t>
  </si>
  <si>
    <t>OP108</t>
  </si>
  <si>
    <t>REHABILITACION DE CAMINO SACA COSECHA (PANTEON)</t>
  </si>
  <si>
    <t>OP109</t>
  </si>
  <si>
    <t>REHABILITACION DE CAMINO SACA COSECHA (CENOTE-RAMONAL)</t>
  </si>
  <si>
    <t>04/09/2017</t>
  </si>
  <si>
    <t>Vialidad</t>
  </si>
  <si>
    <t>OP112</t>
  </si>
  <si>
    <t>CONSTRUCCION DE PASO PEATONAL</t>
  </si>
  <si>
    <t>18/09/2017</t>
  </si>
  <si>
    <t>Infraestructura para la Vivienda</t>
  </si>
  <si>
    <t>OP115</t>
  </si>
  <si>
    <t>OP116</t>
  </si>
  <si>
    <t>OP117</t>
  </si>
  <si>
    <t>OP118</t>
  </si>
  <si>
    <t>OP119</t>
  </si>
  <si>
    <t>OP120</t>
  </si>
  <si>
    <t>OP121</t>
  </si>
  <si>
    <t>Infraestructura para la Educacion</t>
  </si>
  <si>
    <t>OP122</t>
  </si>
  <si>
    <t>OP123</t>
  </si>
  <si>
    <t>OP124</t>
  </si>
  <si>
    <t>03/10/2017</t>
  </si>
  <si>
    <t>OP125</t>
  </si>
  <si>
    <t>OP126</t>
  </si>
  <si>
    <t>07/09/2017</t>
  </si>
  <si>
    <t>06/10/2017</t>
  </si>
  <si>
    <t>OP127</t>
  </si>
  <si>
    <t>21/10/2017</t>
  </si>
  <si>
    <t>Infraestructura Recreativa</t>
  </si>
  <si>
    <t>REMODELACION Y REHABILITACION DEL PARQUE CELIA ABREU EN LA CD, BALANCAN</t>
  </si>
  <si>
    <t>GO069</t>
  </si>
  <si>
    <t>GO072</t>
  </si>
  <si>
    <t>DEVOLUCION DE RECURSOS DE LAS APORTACIONES DEL PROGRAMA DE MECANIZACION (APORTACION PARTICIPACIONES 2017)</t>
  </si>
  <si>
    <t>GO073</t>
  </si>
  <si>
    <t>DEVOLUCION DE RECURSOS DE LAS APORTACIONES DEL PROGRAMA DE MECANIZACION</t>
  </si>
  <si>
    <t>26/05/2017</t>
  </si>
  <si>
    <t>02/04/2017</t>
  </si>
  <si>
    <t>FOSAS</t>
  </si>
  <si>
    <t>SUMINISTRO DE COMBUSTIBLE EN DIVERSOS TRABAJOS DE RECOLECCION DE BASURA Y RASTREO DE CAMINOS DE TERRACERIA (SERNAPAM)</t>
  </si>
  <si>
    <t>LITRO</t>
  </si>
  <si>
    <t>IS144</t>
  </si>
  <si>
    <t>SUMINISTRO DE COMBUSTIBLE PARA EL ACONDICIONAMIENTO DEL TERRENO DE LA COL. LA COLMENA</t>
  </si>
  <si>
    <t>08/05/2017</t>
  </si>
  <si>
    <t>10/07/2017</t>
  </si>
  <si>
    <t>IS145</t>
  </si>
  <si>
    <t>SUMINISTRO DE COMBUSTIBLE QUE SERA UTILIZADO EN LOS VEHICULOS DE APOYO DE LA JUNTA ESTATAL DE CAMINOS</t>
  </si>
  <si>
    <t>EQUIPO</t>
  </si>
  <si>
    <t>05/04/2017</t>
  </si>
  <si>
    <t>EQUIPAMIENTO</t>
  </si>
  <si>
    <t>GO071</t>
  </si>
  <si>
    <t>K010</t>
  </si>
  <si>
    <t>OP110</t>
  </si>
  <si>
    <t>REMODELACION DE OFICINA EN ATENCION A LA MUJER</t>
  </si>
  <si>
    <t>REMODELACION</t>
  </si>
  <si>
    <t>K022</t>
  </si>
  <si>
    <t>AD016</t>
  </si>
  <si>
    <t>AD017</t>
  </si>
  <si>
    <t>AD018</t>
  </si>
  <si>
    <t>AD019</t>
  </si>
  <si>
    <t>AD020</t>
  </si>
  <si>
    <t>AD021</t>
  </si>
  <si>
    <t>AD022</t>
  </si>
  <si>
    <t>AD023</t>
  </si>
  <si>
    <t>AD024</t>
  </si>
  <si>
    <t>K034</t>
  </si>
  <si>
    <t>K036</t>
  </si>
  <si>
    <t>GO074</t>
  </si>
  <si>
    <t>06/04/2017</t>
  </si>
  <si>
    <t>APOYOS SOCIALES PARA CONTIGENCIA POR FENOMENOS NATURALES</t>
  </si>
  <si>
    <t>PBR006</t>
  </si>
  <si>
    <t>JUEGO</t>
  </si>
  <si>
    <t>ELEMENTOS</t>
  </si>
  <si>
    <t>ACREDITACION</t>
  </si>
  <si>
    <t>BECAS</t>
  </si>
  <si>
    <t>EVALUACION</t>
  </si>
  <si>
    <t>1.- TOTAL DE RECURSOS PARA EL EJERCICIO:</t>
  </si>
  <si>
    <t>CAPITULO</t>
  </si>
  <si>
    <t>5-6'</t>
  </si>
  <si>
    <t>6-7'</t>
  </si>
  <si>
    <t>7-8'</t>
  </si>
  <si>
    <t>5-8'</t>
  </si>
  <si>
    <t>POR COMPROMETER</t>
  </si>
  <si>
    <t>TOTAL DE GASTO DE CAPITAL</t>
  </si>
  <si>
    <t>TOTAL DE DEUDA PÚBLICA</t>
  </si>
  <si>
    <t>6.- CONVENIOS SIN APORTACION MUNICIPAL</t>
  </si>
  <si>
    <t>FORTASEG REF.</t>
  </si>
  <si>
    <t>DEUDA PUBLICA</t>
  </si>
  <si>
    <t>TOTAL DE CONVENIOS SIN APORTACION MUNICIPAL</t>
  </si>
  <si>
    <t>7.- INVERSIONES FINANCIERAS Y OTRAS PROVISIONES</t>
  </si>
  <si>
    <t>TOTAL INVERSIONES FINANCIERAS Y OTRAS PROVISIONES</t>
  </si>
  <si>
    <t>PROCEDENCIA: PARTICIPACIONES FEDERALES, RECURSOS PROPIOS, FONDOS III Y IV, CONVENIOS (TODOS)</t>
  </si>
  <si>
    <t>RESUMEN DE PROGRAMAS PRESUPUESTARIOS DEL GASTO PUBLICO MUNICIPAL EJERCICIO FISCAL DE 2017</t>
  </si>
  <si>
    <t>U.A.</t>
  </si>
  <si>
    <t>CLAVE DEL PROGRAMA PPTARIO</t>
  </si>
  <si>
    <t>PROYECTO/ COMPONENTE</t>
  </si>
  <si>
    <t>UNIDAD DE MEDIDA</t>
  </si>
  <si>
    <t>FUENTE DEL RECURSO</t>
  </si>
  <si>
    <t>ASIGNACION ANUAL, REFRENDO O ECONOMIAS</t>
  </si>
  <si>
    <t>POBLACION BENEFICIADA</t>
  </si>
  <si>
    <t>PRESUPUESTO APROBADO</t>
  </si>
  <si>
    <t>MODIFICADO  AL PERIODO</t>
  </si>
  <si>
    <t>COMPROMETIDO AL PERIODO</t>
  </si>
  <si>
    <t>EJERCIDO AL AL PERIODO</t>
  </si>
  <si>
    <t>PAGADO AL PERIODO</t>
  </si>
  <si>
    <t>FINANC. DEVENG/ MODIF*100</t>
  </si>
  <si>
    <t>14/01/2017</t>
  </si>
  <si>
    <t>27/07/2017</t>
  </si>
  <si>
    <t>RELACIÓN  DE ACCIONES  MUNICIPALES  REALIZADAS POR CONTRATO EN EL TRIMESTRE</t>
  </si>
  <si>
    <t>No. PROY /COMPONENTE</t>
  </si>
  <si>
    <t>PROYECTO/COMPONENTE</t>
  </si>
  <si>
    <t>UBICACIÓN LOCALIDAD</t>
  </si>
  <si>
    <t>FUENTE DE FINANC</t>
  </si>
  <si>
    <t>MONTO APROBADO</t>
  </si>
  <si>
    <t>AVANCES %</t>
  </si>
  <si>
    <t>CONTRATATISTA</t>
  </si>
  <si>
    <t>OBSERVACION</t>
  </si>
  <si>
    <t>FINIQUITO CONTRATADO</t>
  </si>
  <si>
    <t>CONTRATO</t>
  </si>
  <si>
    <t>29/03/2017</t>
  </si>
  <si>
    <t>GRUPO CORPORATIVO IVANSA 2008, S.A. DE C.V.</t>
  </si>
  <si>
    <t>PARTICIPACIONES Nuevo</t>
  </si>
  <si>
    <t>CAPITULO 1000</t>
  </si>
  <si>
    <t>CAPITULO 2000</t>
  </si>
  <si>
    <t>CAPITULO 3000</t>
  </si>
  <si>
    <t>CAPITULO 4000</t>
  </si>
  <si>
    <t>PERIODO TRIMESTRAL</t>
  </si>
  <si>
    <t>INGRESOS DE GESTIÓN Nuevo</t>
  </si>
  <si>
    <t>5-8 POR EJERCER</t>
  </si>
  <si>
    <t>ANEXO 9</t>
  </si>
  <si>
    <t>FFRONT</t>
  </si>
  <si>
    <t>ISR PARTICIPABLE Nuevo</t>
  </si>
  <si>
    <t>PARTICIPACIONES Economias</t>
  </si>
  <si>
    <t>SUBSIDIO FORTASEG Refrendo</t>
  </si>
  <si>
    <t>SUBSIDIO FORTASEG Nuevo</t>
  </si>
  <si>
    <t>FIII FONDO DE APORTACIONES PARA LA INFRAESTRUCTURA SOCIAL MUNICIPAL (FISM) Nuevo</t>
  </si>
  <si>
    <t>FIV FONDO DE APORTACIONES PARA EL FORTALECIMIENTO DE LOS MUNICIPIOS (FORTAMUN) Nuevo</t>
  </si>
  <si>
    <t>FIV FONDO DE APORTACIONES PARA EL FORTALECIMIENTO DE LOS MUNICIPIOS (FORTAMUN) Economias</t>
  </si>
  <si>
    <t>RECURSOS TRANSFERIDOS Nuevo</t>
  </si>
  <si>
    <t>RECURSOS TRANSFERIDOS Economias</t>
  </si>
  <si>
    <t>PRESUPUESTO AL INICIO DEL TRIMESTRE</t>
  </si>
  <si>
    <t>AMPLIACIONES</t>
  </si>
  <si>
    <t xml:space="preserve">(-) </t>
  </si>
  <si>
    <t>AMPLIACIONES
(INTERESES GANADOS)</t>
  </si>
  <si>
    <t>GO089</t>
  </si>
  <si>
    <t>GO094</t>
  </si>
  <si>
    <t>COPARTICIPACION DE REESTRUCTURACION Y HOMOLOGACION SALARIAL DE LOS ELEMENTOS POLICIALES 2017</t>
  </si>
  <si>
    <t>GO124</t>
  </si>
  <si>
    <t>GO090</t>
  </si>
  <si>
    <t>GO091</t>
  </si>
  <si>
    <t>GO114</t>
  </si>
  <si>
    <t>GO115</t>
  </si>
  <si>
    <t>GO093</t>
  </si>
  <si>
    <t>GO117</t>
  </si>
  <si>
    <t>OP128</t>
  </si>
  <si>
    <t>MANTENIMIENTO A EDIFICIOS PUBLICOS EN COL. LA CUCHILLA</t>
  </si>
  <si>
    <t>10/08/2017</t>
  </si>
  <si>
    <t>24/08/2017</t>
  </si>
  <si>
    <t>OP129</t>
  </si>
  <si>
    <t>MANTENIMIENTO A EDIFICIOS PUBLICOS EN EL POB. SAN PEDRO</t>
  </si>
  <si>
    <t>25/08/2017</t>
  </si>
  <si>
    <t>OP130</t>
  </si>
  <si>
    <t>REPARACION DE FUENTES EN EL PARQUE CENTRAL</t>
  </si>
  <si>
    <t>OP212</t>
  </si>
  <si>
    <t>SUMINISTRO DE MATERIALES PARA EL MANTENIMIENTO A EDIFICIOS PUBLICOS (ECONOMIA 2016)</t>
  </si>
  <si>
    <t>25/09/2017</t>
  </si>
  <si>
    <t>17/07/2017</t>
  </si>
  <si>
    <t>OP171</t>
  </si>
  <si>
    <t>REHABILITACION DE ALUMBRADO PUBLICO</t>
  </si>
  <si>
    <t>11/09/2017</t>
  </si>
  <si>
    <t>OP172</t>
  </si>
  <si>
    <t>OP173</t>
  </si>
  <si>
    <t>OP174</t>
  </si>
  <si>
    <t>OP175</t>
  </si>
  <si>
    <t>OP176</t>
  </si>
  <si>
    <t>OP177</t>
  </si>
  <si>
    <t>OP178</t>
  </si>
  <si>
    <t>OP179</t>
  </si>
  <si>
    <t>11/09/2018</t>
  </si>
  <si>
    <t>OP180</t>
  </si>
  <si>
    <t>OP181</t>
  </si>
  <si>
    <t>OP182</t>
  </si>
  <si>
    <t>OP183</t>
  </si>
  <si>
    <t>OP184</t>
  </si>
  <si>
    <t>OP185</t>
  </si>
  <si>
    <t>OP186</t>
  </si>
  <si>
    <t>OP187</t>
  </si>
  <si>
    <t>OP188</t>
  </si>
  <si>
    <t>OP189</t>
  </si>
  <si>
    <t>OP190</t>
  </si>
  <si>
    <t>OP191</t>
  </si>
  <si>
    <t>OP192</t>
  </si>
  <si>
    <t>OP193</t>
  </si>
  <si>
    <t>OP195</t>
  </si>
  <si>
    <t>MANTENIMIENTO DE ALUMBRADO PUBLICO AL PARQUE DE CONVIVENCIA, PLAZA DEL MAESTRO Y AV. CARLOS A MADRAZO (ECONOMIA 2016)</t>
  </si>
  <si>
    <t>05/08/2017</t>
  </si>
  <si>
    <t>30/08/2017</t>
  </si>
  <si>
    <t>GO080</t>
  </si>
  <si>
    <t>GO105</t>
  </si>
  <si>
    <t>GO081</t>
  </si>
  <si>
    <t>IS151</t>
  </si>
  <si>
    <t>10/10/2017</t>
  </si>
  <si>
    <t>IS152</t>
  </si>
  <si>
    <t>IS153</t>
  </si>
  <si>
    <t>18/07/2017</t>
  </si>
  <si>
    <t>16/08/2017</t>
  </si>
  <si>
    <t>16/07/2017</t>
  </si>
  <si>
    <t>GO087</t>
  </si>
  <si>
    <t>GO112</t>
  </si>
  <si>
    <t>GO085</t>
  </si>
  <si>
    <t>GO086</t>
  </si>
  <si>
    <t>GO088</t>
  </si>
  <si>
    <t>GO096</t>
  </si>
  <si>
    <t>GO099</t>
  </si>
  <si>
    <t>GO110</t>
  </si>
  <si>
    <t>GO111</t>
  </si>
  <si>
    <t>GO113</t>
  </si>
  <si>
    <t>GO121</t>
  </si>
  <si>
    <t>IS148</t>
  </si>
  <si>
    <t>SUMINISTRO DE COMBUSTIBLE EN DIVERSOS TRABAJOS DE RECOLECCION DE BASURA Y RASTREO DE CAMINOS DE TERRACERIA SEGUNDA ETAPA (SERNAPAM)</t>
  </si>
  <si>
    <t>05/12/2017</t>
  </si>
  <si>
    <t>17/08/2017</t>
  </si>
  <si>
    <t>21/07/2017</t>
  </si>
  <si>
    <t>22/07/2017</t>
  </si>
  <si>
    <t>GO083</t>
  </si>
  <si>
    <t>GO107</t>
  </si>
  <si>
    <t>IS146</t>
  </si>
  <si>
    <t>APOYO AL DEPORTE (SINDICALIZADOS)</t>
  </si>
  <si>
    <t>IS149</t>
  </si>
  <si>
    <t>IS150</t>
  </si>
  <si>
    <t>02/08/2017</t>
  </si>
  <si>
    <t>29/12/2017</t>
  </si>
  <si>
    <t>OP170</t>
  </si>
  <si>
    <t>CONSTRUCCION DE DRENAJE SANITARIO EN LA COL. NIÑOS HEROES</t>
  </si>
  <si>
    <t>13/09/2017</t>
  </si>
  <si>
    <t>27/10/2017</t>
  </si>
  <si>
    <t>OP200</t>
  </si>
  <si>
    <t>AMPLIACION Y REHABILITACION DE RED DE DRENAJE SANITARIO</t>
  </si>
  <si>
    <t>23/09/2017</t>
  </si>
  <si>
    <t>15/12/2017</t>
  </si>
  <si>
    <t>31/08/2019</t>
  </si>
  <si>
    <t>OP169</t>
  </si>
  <si>
    <t>AMPLIACION DE RED DE DISTRIBUCION ELECTRICA EN MEDIA Y BAJA TENSION (2DA. ETAPA)</t>
  </si>
  <si>
    <t>OP203</t>
  </si>
  <si>
    <t>OP204</t>
  </si>
  <si>
    <t>OP205</t>
  </si>
  <si>
    <t>OP206</t>
  </si>
  <si>
    <t>03/08/2017</t>
  </si>
  <si>
    <t>02/09/2017</t>
  </si>
  <si>
    <t>12/07/2017</t>
  </si>
  <si>
    <t>OP196</t>
  </si>
  <si>
    <t>ADECUACION Y REUBICACION DE ALUMBRADO PUBLICO EN LA AV. LUIS DONALDO COLOSIO</t>
  </si>
  <si>
    <t>06/11/2017</t>
  </si>
  <si>
    <t>OP201</t>
  </si>
  <si>
    <t>CONSTRUCCION DE PAVIMENTO HIDRAULICO Y DRENAJE SANITARIO EN LA CALLE CUAHUTEMOC DE LA VILLA QUETZALCOATL</t>
  </si>
  <si>
    <t>24/10/2017</t>
  </si>
  <si>
    <t>OP202</t>
  </si>
  <si>
    <t>CONSTRUCCION DE BANQUETAS Y GUARNICIONES EN LAS CALLES IGNACIO ALLENDE, CONSTITUCION Y PINO SUAREZ</t>
  </si>
  <si>
    <t>28/07/2017</t>
  </si>
  <si>
    <t>OP131</t>
  </si>
  <si>
    <t>CONSTRUCCION DE LETRINA</t>
  </si>
  <si>
    <t>22/09/2017</t>
  </si>
  <si>
    <t>OP132</t>
  </si>
  <si>
    <t>OP133</t>
  </si>
  <si>
    <t>OP134</t>
  </si>
  <si>
    <t>OP135</t>
  </si>
  <si>
    <t>OP136</t>
  </si>
  <si>
    <t>CONSTRUCCION DE FOSA SEPTICA</t>
  </si>
  <si>
    <t>OP137</t>
  </si>
  <si>
    <t>OP138</t>
  </si>
  <si>
    <t>OP139</t>
  </si>
  <si>
    <t>OP140</t>
  </si>
  <si>
    <t>OP141</t>
  </si>
  <si>
    <t>OP142</t>
  </si>
  <si>
    <t>OP143</t>
  </si>
  <si>
    <t>OP144</t>
  </si>
  <si>
    <t>OP145</t>
  </si>
  <si>
    <t>OP146</t>
  </si>
  <si>
    <t>OP147</t>
  </si>
  <si>
    <t>OP148</t>
  </si>
  <si>
    <t>OP149</t>
  </si>
  <si>
    <t>OP150</t>
  </si>
  <si>
    <t>OP155</t>
  </si>
  <si>
    <t>04/10/2017</t>
  </si>
  <si>
    <t>02/11/2017</t>
  </si>
  <si>
    <t>OP156</t>
  </si>
  <si>
    <t>OP157</t>
  </si>
  <si>
    <t>OP158</t>
  </si>
  <si>
    <t>OP159</t>
  </si>
  <si>
    <t>OP160</t>
  </si>
  <si>
    <t>OP161</t>
  </si>
  <si>
    <t>OP162</t>
  </si>
  <si>
    <t>OP163</t>
  </si>
  <si>
    <t>OP164</t>
  </si>
  <si>
    <t>06/09/2017</t>
  </si>
  <si>
    <t>05/10/2017</t>
  </si>
  <si>
    <t>OP165</t>
  </si>
  <si>
    <t>OP166</t>
  </si>
  <si>
    <t>OP167</t>
  </si>
  <si>
    <t>OP168</t>
  </si>
  <si>
    <t>OP208</t>
  </si>
  <si>
    <t>OP209</t>
  </si>
  <si>
    <t>AD025</t>
  </si>
  <si>
    <t>AD026</t>
  </si>
  <si>
    <t>AD027</t>
  </si>
  <si>
    <t>AD028</t>
  </si>
  <si>
    <t>AD029</t>
  </si>
  <si>
    <t>AD030</t>
  </si>
  <si>
    <t>AD031</t>
  </si>
  <si>
    <t>OP194</t>
  </si>
  <si>
    <t>REMODELACION DE LA COMANDANCIA DE LA POLICIA MUNICIPAL</t>
  </si>
  <si>
    <t>25/10/2017</t>
  </si>
  <si>
    <t>OP151</t>
  </si>
  <si>
    <t>CONSTRUCCION DE COMEDOR ESCOLAR EN PREESCOLAR GENERAL QUETZALCOATL CON CLAVE: 27DJN0019L</t>
  </si>
  <si>
    <t>26/09/2017</t>
  </si>
  <si>
    <t>OP152</t>
  </si>
  <si>
    <t>CONSTRUCCION DE COMEDOR ESCOLAR EN PREESCOLAR GENERAL MARGARITA MAZA DE JUAREZ CON CLAVE: 27DJN0182M</t>
  </si>
  <si>
    <t>OP153</t>
  </si>
  <si>
    <t>CONSTRUCCION DE COMEDOR ESCOLAR EN PRIMARIA GENERAL JOSE MARIA MORELOS Y PAVON CON CLAVE: 27DPR1530Z</t>
  </si>
  <si>
    <t>27/09/2017</t>
  </si>
  <si>
    <t>26/10/2017</t>
  </si>
  <si>
    <t>OP154</t>
  </si>
  <si>
    <t>CONSTRUCCION DE COMEDOR ESCOLAR EN PRIMARIA GENERAL ESCUELA PRIMARIA DE NUEVA CREACION CON CLAVE: 27DPR0326I</t>
  </si>
  <si>
    <t>OP197</t>
  </si>
  <si>
    <t>CONSTRUCCION DE COMEDOR ESCOLAR EN ESCUELA PRIMARIA GENERAL 27 DE FEBRERO CON CLAVE 27DPR1038X</t>
  </si>
  <si>
    <t>21/09/2017</t>
  </si>
  <si>
    <t>28/11/2017</t>
  </si>
  <si>
    <t>OP198</t>
  </si>
  <si>
    <t>CONSTRUCCION DE COMEDOR ESCOLAR EN ESCUELA PRIMARIA GENERAL CONSTITUCION DE 1814 CON CLAVE 27DPR1111P</t>
  </si>
  <si>
    <t>OP199</t>
  </si>
  <si>
    <t>CONSTRUCCION DE COMEDOR ESCOLAR EN ESCUELA SECUNDARIA TECNICA SECUNDARIA TECNICA 16 CON CLAVE 27DST0016Q</t>
  </si>
  <si>
    <t>OP207</t>
  </si>
  <si>
    <t>16/03/2017</t>
  </si>
  <si>
    <t>GO084</t>
  </si>
  <si>
    <t>GO092</t>
  </si>
  <si>
    <t>GO097</t>
  </si>
  <si>
    <t>GO098</t>
  </si>
  <si>
    <t>GO108</t>
  </si>
  <si>
    <t>GO109</t>
  </si>
  <si>
    <t>GO116</t>
  </si>
  <si>
    <t>GO118</t>
  </si>
  <si>
    <t>GO119</t>
  </si>
  <si>
    <t>GO120</t>
  </si>
  <si>
    <t>GO122</t>
  </si>
  <si>
    <t>IS147</t>
  </si>
  <si>
    <t>APORTACION POR SERVICIO DE TRASLADO, ALMACENAMIENTO POR SUMINISTRO DE COMBUSTIBLE (CONVENIO SERNAPAM)</t>
  </si>
  <si>
    <t>GASTO DE OPERACION DE LA CONTRALORIA MUNICIPAL</t>
  </si>
  <si>
    <t>GO079</t>
  </si>
  <si>
    <t>GASTO DE OPERACION DE LA CONTRALORIA MUNiCIPAL</t>
  </si>
  <si>
    <t>GO104</t>
  </si>
  <si>
    <t>GO082</t>
  </si>
  <si>
    <t>GASTO DE OPERACION DE LA DIRECCON DE OBRAS, ORDENAMIENTO TERRITORIAL Y SERVICIOS MUNICIPALES</t>
  </si>
  <si>
    <t>GO106</t>
  </si>
  <si>
    <t>GO078</t>
  </si>
  <si>
    <t>GO103</t>
  </si>
  <si>
    <t>GO075</t>
  </si>
  <si>
    <t>GO076</t>
  </si>
  <si>
    <t>GO095</t>
  </si>
  <si>
    <t>GO100</t>
  </si>
  <si>
    <t>GO101</t>
  </si>
  <si>
    <t>GO123</t>
  </si>
  <si>
    <t>GASTO DE OPERACION DE LA SECRETARIA DEL AYUNTAMIENTO (ECONOMIA 2016)</t>
  </si>
  <si>
    <t>GO077</t>
  </si>
  <si>
    <t>GO102</t>
  </si>
  <si>
    <t>PBR023</t>
  </si>
  <si>
    <t>PBR052</t>
  </si>
  <si>
    <t>PBR054</t>
  </si>
  <si>
    <t>PBR055</t>
  </si>
  <si>
    <t>PBR058</t>
  </si>
  <si>
    <t>PBR059</t>
  </si>
  <si>
    <t>PBR060</t>
  </si>
  <si>
    <t>PBR063</t>
  </si>
  <si>
    <t>22/06/2016</t>
  </si>
  <si>
    <t>19/08/2017</t>
  </si>
  <si>
    <t>07/12/2017</t>
  </si>
  <si>
    <t>26/11/2017</t>
  </si>
  <si>
    <t>09/10/2017</t>
  </si>
  <si>
    <t>11/10/2017</t>
  </si>
  <si>
    <t>14/08/2017</t>
  </si>
  <si>
    <t>15/09/2019</t>
  </si>
  <si>
    <t>C. JORGE ORTEGA MORALES</t>
  </si>
  <si>
    <t>FORTALECE</t>
  </si>
  <si>
    <t>6.-CONVENIO SIN APORTACION</t>
  </si>
  <si>
    <t>FONDO PARA FRONTERAS</t>
  </si>
  <si>
    <t>PROAGUA APARTADO AGUA LIMPIA (AAL)</t>
  </si>
  <si>
    <t>PROGRAMA DE TRATAMIENTO DE AGUAS RESIDUALES</t>
  </si>
  <si>
    <t>PROYECTOS DE DESARROLLO REGIONAL</t>
  </si>
  <si>
    <t>OP060</t>
  </si>
  <si>
    <t>REMODELACION DE OFICINA DE ATENCION A LA MUJER</t>
  </si>
  <si>
    <t>BALANCÁN</t>
  </si>
  <si>
    <t>23/03/2017</t>
  </si>
  <si>
    <t>//</t>
  </si>
  <si>
    <t>PARTICIPACIONES</t>
  </si>
  <si>
    <t>13,030 PERSONAS</t>
  </si>
  <si>
    <t>IS043</t>
  </si>
  <si>
    <t>MECANIZACION AGRICOLA</t>
  </si>
  <si>
    <t>RA</t>
  </si>
  <si>
    <t>PEJELAGARTO 1 RA. SECCIÓN</t>
  </si>
  <si>
    <t>HECTAREAS</t>
  </si>
  <si>
    <t>14 PRODUCTORES</t>
  </si>
  <si>
    <t>IS044</t>
  </si>
  <si>
    <t>PEJELAGARTO 2 DA. SECCIÓN</t>
  </si>
  <si>
    <t>17 PRODUCTORES</t>
  </si>
  <si>
    <t>IS050</t>
  </si>
  <si>
    <t>CO</t>
  </si>
  <si>
    <t>PLAN DE GUADALUPE SECCIÓN KM 21</t>
  </si>
  <si>
    <t>5 PRODUCTORES</t>
  </si>
  <si>
    <t>IS051</t>
  </si>
  <si>
    <t>PLAN DE GUADALUPE SECCIÓN CENTRAL</t>
  </si>
  <si>
    <t>19 PRODUCTORES</t>
  </si>
  <si>
    <t>IS052</t>
  </si>
  <si>
    <t>PLAN DE GUADALUPE</t>
  </si>
  <si>
    <t>IS061</t>
  </si>
  <si>
    <t>PLAN DE GUADALUPE SECCIÓN KM 22</t>
  </si>
  <si>
    <t>15 PRODUCTORES</t>
  </si>
  <si>
    <t>IS062</t>
  </si>
  <si>
    <t>ISLA MISSICAB</t>
  </si>
  <si>
    <t>30 PRODUCTORES</t>
  </si>
  <si>
    <t>IS064</t>
  </si>
  <si>
    <t>EJ</t>
  </si>
  <si>
    <t>ING. MARIO CALCÁNEO SÁNCHEZ</t>
  </si>
  <si>
    <t>INGRESOS DE GESTIÓN</t>
  </si>
  <si>
    <t>12 PRODUCTORES</t>
  </si>
  <si>
    <t>IS071</t>
  </si>
  <si>
    <t>MIGUEL HIDALGO Y COSTILLA</t>
  </si>
  <si>
    <t>IS074</t>
  </si>
  <si>
    <t>CONSTITUCIÓN</t>
  </si>
  <si>
    <t>13 PRODUCTORES</t>
  </si>
  <si>
    <t>IS075</t>
  </si>
  <si>
    <t>EL PÍPILA</t>
  </si>
  <si>
    <t>24 PRODUCTORES</t>
  </si>
  <si>
    <t>IS080</t>
  </si>
  <si>
    <t>CAMPO ALTO</t>
  </si>
  <si>
    <t>4 PRODUCTORES</t>
  </si>
  <si>
    <t>IS081</t>
  </si>
  <si>
    <t>ISLA SEBASTOPOL</t>
  </si>
  <si>
    <t>41 PRODUCTORES</t>
  </si>
  <si>
    <t>IS082</t>
  </si>
  <si>
    <t>LA PALMA</t>
  </si>
  <si>
    <t>22 PRODUCTORES</t>
  </si>
  <si>
    <t>IS083</t>
  </si>
  <si>
    <t>EL PIMIENTAL</t>
  </si>
  <si>
    <t>IS095</t>
  </si>
  <si>
    <t>PANTOJA</t>
  </si>
  <si>
    <t>IS105</t>
  </si>
  <si>
    <t>ZARAGOZA</t>
  </si>
  <si>
    <t>2 PRODUCTORES</t>
  </si>
  <si>
    <t>F001 Desarrollo Agrícola</t>
  </si>
  <si>
    <t>F30 Fomento a la Cultura y las Artes</t>
  </si>
  <si>
    <t>5,000 PERSONAS</t>
  </si>
  <si>
    <t>INGESTION ECO</t>
  </si>
  <si>
    <t>FIV ECO</t>
  </si>
  <si>
    <t>ISR ECO</t>
  </si>
  <si>
    <t>ADEPAR ECO</t>
  </si>
  <si>
    <t>RTRANSF ECO</t>
  </si>
  <si>
    <t>FORTALECE ECO</t>
  </si>
  <si>
    <t>FORTASEG ECO</t>
  </si>
  <si>
    <t>FISE ECO</t>
  </si>
  <si>
    <t>INFORME DE AUTOEVALUACIÓN TRIMESTRAL DEL PERÍODO DEL  1 DE ENERO AL 31 DE DICIEMBRE DE 2017</t>
  </si>
  <si>
    <t>7.- INV. FINANC. Y OTRA PROVISIONES</t>
  </si>
  <si>
    <t>TOTAL CONVENIOS CON APORTACION MUNICIPAL</t>
  </si>
  <si>
    <t>FORTASEG REF</t>
  </si>
  <si>
    <t>PRESIDENCIA MUNICIPAL</t>
  </si>
  <si>
    <t>SECRETARIA DEL H AYUNTAMIENTO</t>
  </si>
  <si>
    <t>DIRECCION DE PROGRAMACION</t>
  </si>
  <si>
    <t>CONTRALORIA MUNICIPAL</t>
  </si>
  <si>
    <t>DIRECCIÓN DE FOMENTO ECONOMICO Y TURISMO</t>
  </si>
  <si>
    <t>DIRECCIÓN DE OBRAS ORDENAMIENTO TERRITORIAL Y SERVICIOS MUNICIPALES</t>
  </si>
  <si>
    <t>DIRECCIÓN DE EDUCACION CULTURA Y RECREACION</t>
  </si>
  <si>
    <t>DIRECCIÓN DE ADMINISTRACION</t>
  </si>
  <si>
    <t>DIRECCIÓN DE SEGURIDAD PUBLICA</t>
  </si>
  <si>
    <t>DIRECCIÓN DE TRANSITO</t>
  </si>
  <si>
    <t>DIRECCIÓN DE ASUNTOS JURIDICOS</t>
  </si>
  <si>
    <t>DIRECCIÓN DE ATENCION CIUDADANA</t>
  </si>
  <si>
    <t>DIRECCIÓN DE ATENCION A LAS MUJERES</t>
  </si>
  <si>
    <t>DIRECCIÓN DE PROTECCION AMBIENTAL Y DESARROLLO SUSTENTABLE</t>
  </si>
  <si>
    <t>UNIDAD DE PROTECCION CIVIL</t>
  </si>
  <si>
    <t>COORDINACION DEL DIF</t>
  </si>
  <si>
    <t>COORDINACION DEL RAMO 33</t>
  </si>
  <si>
    <t>NOTA (*): INCLUYE REMANENTES Y REFRENDOS POR LA CANTIDAD DE</t>
  </si>
  <si>
    <t>INFORME DE AUTOEVALUACIÓN TRIMESTRAL DEL PERÍODO DEL  1 DE ENERO  AL 31 DE DICIEMBRE DE 2017</t>
  </si>
  <si>
    <t>INFORME DE AUTOEVALUACIÓN TRIMESTRAL DEL PERÍODO DEL  1 DE ENERO  AL 31 DICIEMBRE DE 2017</t>
  </si>
  <si>
    <t>INFORME DE AUTOEVALUACIÓN TRIMESTRAL DEL PERÍODO DEL 1 DE ENERO AL 31 DE DICIEMBRE DE 2017</t>
  </si>
  <si>
    <t>E001 Servicio de Agua Potable</t>
  </si>
  <si>
    <t>APORTACION PARA PAGO DE ADEUDO DE ENERGIA ELECTRICA AL SISTEMA DE AGUA Y SANEAMIENTO
(SASMUB)</t>
  </si>
  <si>
    <t>CD</t>
  </si>
  <si>
    <t>TOTAL DE ACCIONES</t>
  </si>
  <si>
    <t>E002 Servicio de Drenaje y Alcantarillado</t>
  </si>
  <si>
    <t>VI</t>
  </si>
  <si>
    <t>EL TRIUNFO</t>
  </si>
  <si>
    <t>5,627 PERSONAS</t>
  </si>
  <si>
    <t>OP243</t>
  </si>
  <si>
    <t>CONSTRUCCION DE PLANTA DE TRATAMIENTO DE AGUAS RESIDUALES</t>
  </si>
  <si>
    <t>PO</t>
  </si>
  <si>
    <t>MULTÉ</t>
  </si>
  <si>
    <t>01/12/2017</t>
  </si>
  <si>
    <t>1,615 PERSONAS</t>
  </si>
  <si>
    <t>E008 Atención a la Demanda Social Educativa</t>
  </si>
  <si>
    <t>E017 Readaptación social</t>
  </si>
  <si>
    <t>3,000 PERSONAS</t>
  </si>
  <si>
    <t>E019 Vigilancia del Tránsito</t>
  </si>
  <si>
    <t>11,093 PERSONAS</t>
  </si>
  <si>
    <t>ISR PARTICIPABLE</t>
  </si>
  <si>
    <t>10 PERSONAS</t>
  </si>
  <si>
    <t>E029 Protección Civil</t>
  </si>
  <si>
    <t>4 PERSONAS</t>
  </si>
  <si>
    <t>E46 Salvaguarda de la Integridad Física y Patrimonial de los Habitantes</t>
  </si>
  <si>
    <t>FIV FONDO DE APORTACIONES PARA EL FORTALECIMIENTO DE LOS MUNICIPIOS (FORTAMUN)</t>
  </si>
  <si>
    <t>COPARTICIPACIÓN PARA LA REESTRUCTURACION Y HOMOLOGACION SALARIAL DE LOS ELEMENTOS POLICIAL 2017</t>
  </si>
  <si>
    <t>COPARTICIPACION DE GASTOS DE OPERACIÓN DE FORTASEG 2017</t>
  </si>
  <si>
    <t>1 PERSONAS</t>
  </si>
  <si>
    <t>APORTACION MUNICIPAL SEGÚN CONVENIO (FORTASEG) PARA LA REESTRUCTURACON Y HOMOLOGACION SALARIAL DE LOS ELEMENTOS POLICIALES Y GASTOS DE
OPERACIÓN</t>
  </si>
  <si>
    <t>193 PERSONAS</t>
  </si>
  <si>
    <t>200 PERSONAS</t>
  </si>
  <si>
    <t>198 PERSONAS</t>
  </si>
  <si>
    <t>GO125</t>
  </si>
  <si>
    <t>GO126</t>
  </si>
  <si>
    <t>E47 Registro e Identificación de Población</t>
  </si>
  <si>
    <t>2 PERSONAS</t>
  </si>
  <si>
    <t>E48 Recolección, Traslado y Disposición Final de Residuos Sólidos</t>
  </si>
  <si>
    <t>85 PERSONAS</t>
  </si>
  <si>
    <t>78 PERSONAS</t>
  </si>
  <si>
    <t>5,620 PERSONAS</t>
  </si>
  <si>
    <t>E49 Mantenimiento y Limpieza a vialidades y Espacios Públicos</t>
  </si>
  <si>
    <t>LA CUCHILLA</t>
  </si>
  <si>
    <t>332 PERSONAS</t>
  </si>
  <si>
    <t>CAP. FELIPE CASTELLANOS DÍAZ (SAN PEDRO)</t>
  </si>
  <si>
    <t>1,735 PERSONAS</t>
  </si>
  <si>
    <t>E50 servicio de Alumbrado Público</t>
  </si>
  <si>
    <t>FIII FONDO DE APORTACIONES PARA LA INFRAESTRUCTURA SOCIAL MUNICIPAL (FISM)</t>
  </si>
  <si>
    <t>EL ÁGUILA</t>
  </si>
  <si>
    <t>712 PERSONAS</t>
  </si>
  <si>
    <t>MACTÚN</t>
  </si>
  <si>
    <t>1,195 PERSONAS</t>
  </si>
  <si>
    <t>QUETZALCÓATL (CUATRO POBLADOS)</t>
  </si>
  <si>
    <t>2,445 PERSONAS</t>
  </si>
  <si>
    <t>GRAL. LUIS FELIPE DOMÍNGUEZ SUÁREZ , (ARENAL)</t>
  </si>
  <si>
    <t>1,038 PERSONAS</t>
  </si>
  <si>
    <t>LA HULERÍA</t>
  </si>
  <si>
    <t>1,041 PERSONAS</t>
  </si>
  <si>
    <t>NETZAHUALCÓYOTL (SANTA ANA)</t>
  </si>
  <si>
    <t>APATZINGÁN</t>
  </si>
  <si>
    <t>968 PERSONAS</t>
  </si>
  <si>
    <t>1,922 PERSONAS</t>
  </si>
  <si>
    <t>MISSICAB (LA PITA)</t>
  </si>
  <si>
    <t>873 PERSONAS</t>
  </si>
  <si>
    <t>246 PERSONAS</t>
  </si>
  <si>
    <t>JOSÉ NARCISO ROVIROSA</t>
  </si>
  <si>
    <t>180 PERSONAS</t>
  </si>
  <si>
    <t>SAN ELPIDIO</t>
  </si>
  <si>
    <t>56 PERSONAS</t>
  </si>
  <si>
    <t>MIGUEL HIDALGO 2 DA. SECCIÓN</t>
  </si>
  <si>
    <t>68 PERSONAS</t>
  </si>
  <si>
    <t>575 PERSONAS</t>
  </si>
  <si>
    <t>441 PERSONAS</t>
  </si>
  <si>
    <t>559 PERSONAS</t>
  </si>
  <si>
    <t>SANTA CRUZ</t>
  </si>
  <si>
    <t>343 PERSONAS</t>
  </si>
  <si>
    <t>VICENTE GUERRERO</t>
  </si>
  <si>
    <t>650 PERSONAS</t>
  </si>
  <si>
    <t>EMILIANO ZAPATA SALAZAR</t>
  </si>
  <si>
    <t>79 PERSONAS</t>
  </si>
  <si>
    <t>JOLOCHERO</t>
  </si>
  <si>
    <t>681 PERSONAS</t>
  </si>
  <si>
    <t>AGRICULTORES DEL NORTE 1 RA. SECCIÓN</t>
  </si>
  <si>
    <t>225 PERSONAS</t>
  </si>
  <si>
    <t>AGRICULTORES DEL NORTE 2 DA. SECCIÓN</t>
  </si>
  <si>
    <t>252 PERSONAS</t>
  </si>
  <si>
    <t>EL PICHI</t>
  </si>
  <si>
    <t>792 PERSONAS</t>
  </si>
  <si>
    <t>FRANCISCO VILLA</t>
  </si>
  <si>
    <t>457 PERSONAS</t>
  </si>
  <si>
    <t>ARROYO EL TRIUNFO 2 DA. SECCIÓN</t>
  </si>
  <si>
    <t>334 PERSONAS</t>
  </si>
  <si>
    <t>BAJO NETZAHUALCÓYOTL</t>
  </si>
  <si>
    <t>70 PERSONAS</t>
  </si>
  <si>
    <t>EL RAMONAL</t>
  </si>
  <si>
    <t>480 PERSONAS</t>
  </si>
  <si>
    <t>EL CHAMIZAL</t>
  </si>
  <si>
    <t>710 PERSONAS</t>
  </si>
  <si>
    <t>EL CAPULÍN</t>
  </si>
  <si>
    <t>753 PERSONAS</t>
  </si>
  <si>
    <t>OJO DE AGUA</t>
  </si>
  <si>
    <t>785 PERSONAS</t>
  </si>
  <si>
    <t>OP218</t>
  </si>
  <si>
    <t>REHABILITACION DE ALUMBRADO PUBLICO (ECONOMIA 2016)</t>
  </si>
  <si>
    <t>OP219</t>
  </si>
  <si>
    <t>EL CIBALITO</t>
  </si>
  <si>
    <t>315 PERSONAS</t>
  </si>
  <si>
    <t>OP220</t>
  </si>
  <si>
    <t>OTATAL</t>
  </si>
  <si>
    <t>116 PERSONAS</t>
  </si>
  <si>
    <t>OP221</t>
  </si>
  <si>
    <t>EL POZO (POCITO)</t>
  </si>
  <si>
    <t>OP222</t>
  </si>
  <si>
    <t>ULTIMO ESFUERZO</t>
  </si>
  <si>
    <t>173 PERSONAS</t>
  </si>
  <si>
    <t>OP223</t>
  </si>
  <si>
    <t>OP224</t>
  </si>
  <si>
    <t>PAN DURO</t>
  </si>
  <si>
    <t>146 PERSONAS</t>
  </si>
  <si>
    <t>OP225</t>
  </si>
  <si>
    <t>VICENTE LOMBARDO TOLEDANO</t>
  </si>
  <si>
    <t>505 PERSONAS</t>
  </si>
  <si>
    <t>OP226</t>
  </si>
  <si>
    <t>REFORMA (PROVINCIA)</t>
  </si>
  <si>
    <t>OP227</t>
  </si>
  <si>
    <t>JAHUACTAL</t>
  </si>
  <si>
    <t>176 PERSONAS</t>
  </si>
  <si>
    <t>OP228</t>
  </si>
  <si>
    <t>EL NUEVO BARÍ</t>
  </si>
  <si>
    <t>100 PERSONAS</t>
  </si>
  <si>
    <t>OP229</t>
  </si>
  <si>
    <t>OP230</t>
  </si>
  <si>
    <t>EL BARÍ</t>
  </si>
  <si>
    <t>208 PERSONAS</t>
  </si>
  <si>
    <t>OP231</t>
  </si>
  <si>
    <t>SAN JOAQUÍN 1 RA. SECCIÓN</t>
  </si>
  <si>
    <t>93 PERSONAS</t>
  </si>
  <si>
    <t>OP233</t>
  </si>
  <si>
    <t>REHABILITACION DE ALUMBRADO PUBLICO EJ. MARIO CALCANEO</t>
  </si>
  <si>
    <t>20/12/2017</t>
  </si>
  <si>
    <t>366 PERSONAS</t>
  </si>
  <si>
    <t>OP234</t>
  </si>
  <si>
    <t>REHABILITACION DE ALUMBRADO PUBLICO CD, BALANCAN</t>
  </si>
  <si>
    <t>OP235</t>
  </si>
  <si>
    <t>REHABILITACION DE ALUMBRADO PUBLICO EJ. EL BILIN</t>
  </si>
  <si>
    <t>BILIN</t>
  </si>
  <si>
    <t>266 PERSONAS</t>
  </si>
  <si>
    <t>OP236</t>
  </si>
  <si>
    <t>REHABILITACION DE ALUMBRADO PUBLICO RA. VISTA HERMOSA</t>
  </si>
  <si>
    <t>VISTA HERMOSA</t>
  </si>
  <si>
    <t>05/12/1917</t>
  </si>
  <si>
    <t>71 PERSONAS</t>
  </si>
  <si>
    <t>OP237</t>
  </si>
  <si>
    <t>REHABILITACION DE ALUMBRADO PUBLICO EJ. LOS CENOTES</t>
  </si>
  <si>
    <t>LOS CENOTES</t>
  </si>
  <si>
    <t>938 PERSONAS</t>
  </si>
  <si>
    <t>E52 Servicios a Panteones</t>
  </si>
  <si>
    <t>E53 Servicios a Rastros</t>
  </si>
  <si>
    <t>5 PERSONAS</t>
  </si>
  <si>
    <t>16 PERSONAS</t>
  </si>
  <si>
    <t>3 PERSONAS</t>
  </si>
  <si>
    <t>F002 Desarrollo Pecuario</t>
  </si>
  <si>
    <t>LAS TARIMAS (EMILIANO ZAPATA)</t>
  </si>
  <si>
    <t>7,000 PRODUCTORES</t>
  </si>
  <si>
    <t>F004 Desarrollo Forestal</t>
  </si>
  <si>
    <t>F004</t>
  </si>
  <si>
    <t>IS161</t>
  </si>
  <si>
    <t>HABILITACION DE SUELOS (ZONA RIOS)</t>
  </si>
  <si>
    <t>670 PRODUCTORES</t>
  </si>
  <si>
    <t>IS162</t>
  </si>
  <si>
    <t>HABILITACION DE SUELOS (ZONA ARROCERA)</t>
  </si>
  <si>
    <t>264 PRODUCTORES</t>
  </si>
  <si>
    <t>IS163</t>
  </si>
  <si>
    <t>HABILITACION DE SUELOS (ZONA VIA)</t>
  </si>
  <si>
    <t>655 PRODUCTORES</t>
  </si>
  <si>
    <t>IS164</t>
  </si>
  <si>
    <t>HABILITACION DE SUELOS (ZONA ALTA)</t>
  </si>
  <si>
    <t>537 PRODUCTORES</t>
  </si>
  <si>
    <t>IS165</t>
  </si>
  <si>
    <t>HABILITACION DE SUELOS (ZONA PLAN BALANCAN)</t>
  </si>
  <si>
    <t>2,934 PRODUCTORES</t>
  </si>
  <si>
    <t>F008 Apoyo Turístico</t>
  </si>
  <si>
    <t>F015 Apoyo a la Vivienda</t>
  </si>
  <si>
    <t>510 PERSONAS</t>
  </si>
  <si>
    <t>10 FAMILIAS</t>
  </si>
  <si>
    <t>ADOLFO LÓPEZ MATEOS</t>
  </si>
  <si>
    <t>3 FAMILIAS</t>
  </si>
  <si>
    <t>CAUDILLOS DEL SUR</t>
  </si>
  <si>
    <t>5 FAMILIAS</t>
  </si>
  <si>
    <t>MIGUEL HIDALGO SACAOLAS</t>
  </si>
  <si>
    <t>2 FAMILIAS</t>
  </si>
  <si>
    <t>DOTACION DE LAMINAS PARA LA REHABILITACION DE TECHOS</t>
  </si>
  <si>
    <t>10/11/2017</t>
  </si>
  <si>
    <t>29/11/2017</t>
  </si>
  <si>
    <t>15 FAMILIAS</t>
  </si>
  <si>
    <t>FRENTE ÚNICO</t>
  </si>
  <si>
    <t>IS154</t>
  </si>
  <si>
    <t>IS155</t>
  </si>
  <si>
    <t>CUAUHTÉMOC</t>
  </si>
  <si>
    <t>50 FAMILIAS</t>
  </si>
  <si>
    <t>IS156</t>
  </si>
  <si>
    <t>EL MICAL</t>
  </si>
  <si>
    <t>IS157</t>
  </si>
  <si>
    <t>EL DESTINO</t>
  </si>
  <si>
    <t>IS158</t>
  </si>
  <si>
    <t>ING. EMILIO LÓPEZ ZAMORA</t>
  </si>
  <si>
    <t>IS159</t>
  </si>
  <si>
    <t>DOTACION DE LAMINAS PARA LA REHABILITACION DE TECHOS (INTERESES 2017)</t>
  </si>
  <si>
    <t>IS160</t>
  </si>
  <si>
    <t>1 FAMILIAS</t>
  </si>
  <si>
    <t>PARAÍSO (EL TINTO)</t>
  </si>
  <si>
    <t>22 FAMILIAS</t>
  </si>
  <si>
    <t>ASUNCIÓN</t>
  </si>
  <si>
    <t>4 FAMILIAS</t>
  </si>
  <si>
    <t>LA REVANCHA</t>
  </si>
  <si>
    <t>CIBAL DE LA GLORIA</t>
  </si>
  <si>
    <t>7 FAMILIAS</t>
  </si>
  <si>
    <t>NICOLÁS BRAVO (SAN NICOLÁS)</t>
  </si>
  <si>
    <t>6 FAMILIAS</t>
  </si>
  <si>
    <t>9 FAMILIAS</t>
  </si>
  <si>
    <t>LIC. CARLOS A. MADRAZO BECERRA</t>
  </si>
  <si>
    <t>3 ALUMNOS</t>
  </si>
  <si>
    <t>ZACATECAS</t>
  </si>
  <si>
    <t>MISSICAB</t>
  </si>
  <si>
    <t>BUENAVISTA</t>
  </si>
  <si>
    <t>LAS TARIMAS</t>
  </si>
  <si>
    <t>19 FAMILIAS</t>
  </si>
  <si>
    <t>17 FAMILIAS</t>
  </si>
  <si>
    <t>F021 Apoyo al Fomento de la Cultura Ambiental</t>
  </si>
  <si>
    <t>15 PERSONAS</t>
  </si>
  <si>
    <t>7 PERSONAS</t>
  </si>
  <si>
    <t>F028 Ferias y Exposiciones Nacionales e Internacionales.</t>
  </si>
  <si>
    <t>F25 Desarrollo Regional</t>
  </si>
  <si>
    <t>13,030 PRODUCTORES</t>
  </si>
  <si>
    <t>1,000 PERSONAS</t>
  </si>
  <si>
    <t>F27 Asistencia Social y Atención a Grupos Vulnerables</t>
  </si>
  <si>
    <t>500 PERSONAS</t>
  </si>
  <si>
    <t>26 PERSONAS</t>
  </si>
  <si>
    <t>23 PERSONAS</t>
  </si>
  <si>
    <t>8 PERSONAS</t>
  </si>
  <si>
    <t>2,000 PERSONAS</t>
  </si>
  <si>
    <t>F29 Fomento a la Educación</t>
  </si>
  <si>
    <t>EL NARANJITO</t>
  </si>
  <si>
    <t>697 PERSONAS</t>
  </si>
  <si>
    <t>EL LIMÓN</t>
  </si>
  <si>
    <t>454 PERSONAS</t>
  </si>
  <si>
    <t>19 PERSONAS</t>
  </si>
  <si>
    <t>9 PERSONAS</t>
  </si>
  <si>
    <t>6,000 PERSONAS</t>
  </si>
  <si>
    <t>2,000</t>
  </si>
  <si>
    <t>F31 Fomento al Deporte y Recreación</t>
  </si>
  <si>
    <t>K002 Infraestructura para Agua Potable</t>
  </si>
  <si>
    <t>EQUIPAMIENTO DE POZO PROFUNDO DE AGUA POTABLE</t>
  </si>
  <si>
    <t>40 FAMILIAS</t>
  </si>
  <si>
    <t>375 PERSONAS</t>
  </si>
  <si>
    <t>AMPLIACION DEL SISTEMA DE AGUA POTABLE DE LA VILLA EL TRIUNFO (CONSTRUCCION DE DOS TANQUES ELEVADOS DE 100 M3 CADA UNO PARA EL ABASTO Y DISTRIBUCION DE AGUA POTABLE), MUNICIPIO DE BALANCAN, TABASCO
TERMINACION</t>
  </si>
  <si>
    <t>PROAGUA APARTADO URBANO (APAUR)</t>
  </si>
  <si>
    <t>43 FAMILIAS</t>
  </si>
  <si>
    <t>K003 Drenaje y Alcantarillado</t>
  </si>
  <si>
    <t>26 FAMILIAS</t>
  </si>
  <si>
    <t>45 FAMILIAS</t>
  </si>
  <si>
    <t>AMPLIACION DE LINEA DE PRESION CON TUBERIA DE PVC RD26 DE 8 DE Ø Y CAJA ROMPEDORA DE PRESION EN EL PERIFERICO DE LA CIUDAD DE
BALANCAN</t>
  </si>
  <si>
    <t>FIII FONDO DE APORTACIONES PARA LA INFRAESTRUCTURA SOCIAL ESTATAL (FISE)</t>
  </si>
  <si>
    <t>16/11/2017</t>
  </si>
  <si>
    <t>13/10/2017</t>
  </si>
  <si>
    <t>42 FAMILIAS</t>
  </si>
  <si>
    <t>OP216</t>
  </si>
  <si>
    <t>REHABILITACION DE RED DE DRENAJE SANITARIO EN LA CALLE MELCHOR OCAMPO</t>
  </si>
  <si>
    <t>METROS</t>
  </si>
  <si>
    <t>24/11/2017</t>
  </si>
  <si>
    <t>OP238</t>
  </si>
  <si>
    <t>REHABILITACION DE DRENAJE SANITARIO EN LA CERRADA DE LIBERTAD (INTERESES 2017)</t>
  </si>
  <si>
    <t>25/12/2017</t>
  </si>
  <si>
    <t>OP239</t>
  </si>
  <si>
    <t>REHABILITACION DE DRENAJE SANITARIO EN LA CERRADA MICAL</t>
  </si>
  <si>
    <t>8 FAMILIAS</t>
  </si>
  <si>
    <t>K004 Electrificación</t>
  </si>
  <si>
    <t>118 FAMILIAS</t>
  </si>
  <si>
    <t>480 FAMILIAS</t>
  </si>
  <si>
    <t>FRANCISCO I. MADERO 1 RA. SECCIÓN</t>
  </si>
  <si>
    <t>377 PERSONAS</t>
  </si>
  <si>
    <t>367 PERSONAS</t>
  </si>
  <si>
    <t>399 PERSONAS</t>
  </si>
  <si>
    <t>AMPLIACION DE LA RED DE DISTRIBUCION ELECTRICA EN MEDIA Y BAJA TENSION EN LA COL. LA COLMENA</t>
  </si>
  <si>
    <t>93 FAMILIAS</t>
  </si>
  <si>
    <t>EQUIPAMIENTO DE RED DE ENERGIA
ELECTRICA</t>
  </si>
  <si>
    <t>477 PERSONAS</t>
  </si>
  <si>
    <t>MEJORAMIENTO DE EQUIPAMIENTO DE RED DE ENERGIA
ELECTRICA</t>
  </si>
  <si>
    <t>30 FAMILIAS</t>
  </si>
  <si>
    <t>20 PERSONAS</t>
  </si>
  <si>
    <t>OP214</t>
  </si>
  <si>
    <t>MEJORAMIENTO DE EQUIPAMIENTO DE RED DE ENERGIA ELECTRICA</t>
  </si>
  <si>
    <t>13/12/2017</t>
  </si>
  <si>
    <t>150 FAMILIAS</t>
  </si>
  <si>
    <t>OP215</t>
  </si>
  <si>
    <t>22/12/2017</t>
  </si>
  <si>
    <t>65 FAMILIAS</t>
  </si>
  <si>
    <t>K005 Urbanización</t>
  </si>
  <si>
    <t>APORTACION MUNICIPAL SEGÚN CONVENIO DE COORDINACION PARA EL PROGRAMA DE REHABILITACION DE INFRAESTRUCTURA AGROPECUARIA Y AGRICOLA FOFAE (CAMINOS COSECHEROS Y/O SACA COSECHA)</t>
  </si>
  <si>
    <t>750 PERSONAS</t>
  </si>
  <si>
    <t>OP241</t>
  </si>
  <si>
    <t>CONSTRUCCION DE PAVIMENTO HIDRAULICO EN LAS CALLES CARLOS A. MADRAZO, CRISTOBAL COLON Y LAZARO CARDENAS DEL RIO DE LA VILLA EL TRIUNFO</t>
  </si>
  <si>
    <t>OP242</t>
  </si>
  <si>
    <t>CONSTRUCCION DE PAVIMENTO HIDRAULICO, GUARNICIONES Y BANQUETAS DEL BOULEVARD "FRANCISCO J. SANTA MARIA" DE LA COLONIA CENTRO DE LA VILLA EL TRIUNFO</t>
  </si>
  <si>
    <t>K008 Carreteras</t>
  </si>
  <si>
    <t>27 FAMILIAS</t>
  </si>
  <si>
    <t>18 FAMILIAS</t>
  </si>
  <si>
    <t>21 FAMILIAS</t>
  </si>
  <si>
    <t>167 FAMILIAS</t>
  </si>
  <si>
    <t>OP210</t>
  </si>
  <si>
    <t>REHABILITACION DE CAMINO SACACOSECHA (LAZARO CARDENAS)</t>
  </si>
  <si>
    <t>45 PERSONAS</t>
  </si>
  <si>
    <t>OP211</t>
  </si>
  <si>
    <t>REHABILITACION DE CALLES DE TERRACERIA EN LA CD. DE BALANCAN (INTERESES 2017)</t>
  </si>
  <si>
    <t>OP232</t>
  </si>
  <si>
    <t>RASTREO DE CAMINO DE TERRACERIA EN EL EJ. ADOLFO LOPEZ MATEOS</t>
  </si>
  <si>
    <t>K010 Vialidad</t>
  </si>
  <si>
    <t>K012 Edificios Públicos</t>
  </si>
  <si>
    <t>K022 Infraestructura para la Vivienda</t>
  </si>
  <si>
    <t>12 FAMILIAS</t>
  </si>
  <si>
    <t>11 FAMILIAS</t>
  </si>
  <si>
    <t>13 FAMILIAS</t>
  </si>
  <si>
    <t>14 FAMILIAS</t>
  </si>
  <si>
    <t>OP213</t>
  </si>
  <si>
    <t>CONSTRUCCION DE TERRAPLEN EN COL. LA COLMENA</t>
  </si>
  <si>
    <t>METROS CUBICOS</t>
  </si>
  <si>
    <t>20 FAMILIAS</t>
  </si>
  <si>
    <t>OP217</t>
  </si>
  <si>
    <t>CONSTRUCCION DE PISO FIRME (INTERESES 2017)</t>
  </si>
  <si>
    <t>18/12/2017</t>
  </si>
  <si>
    <t>27/12/2017</t>
  </si>
  <si>
    <t>OP240</t>
  </si>
  <si>
    <t>K024 Adquisición de Bienes Muebles</t>
  </si>
  <si>
    <t>AD002</t>
  </si>
  <si>
    <t>ADQUISICION DE PODADORA (MEDIO AMBIENTE)</t>
  </si>
  <si>
    <t>ADQUISICION DE BIENES TECNOLOGICOS Y MOBILIARIOS REMANENTE 2016
(CONTRALORIA)</t>
  </si>
  <si>
    <t>ADQUISICION DE BIENES TECNOLOGICOS Y MOBILIARIOS REMANENTE 2016
(PRESIDENCIA)</t>
  </si>
  <si>
    <t>ADQUISICION DE BIENES TECNOLOGICOS Y MOBILIARIOS REMANENTE 2016
(ADMINISTRACION)</t>
  </si>
  <si>
    <t>6 PERSONAS</t>
  </si>
  <si>
    <t>ADQUISICION DE BIENES TECNOLOGICOS Y MOBILIARIOS REMANENTE 2016
(PROGRAMACION)</t>
  </si>
  <si>
    <t>ADQUISICION DE BIENES TECNOLOGICOS Y MOBILIARIOS REMANENTE 2016
(TRANSITO)</t>
  </si>
  <si>
    <t>ADQUISICION DE BIENES TECNOLOGICOS Y MOBILIARIOS REMANENTE 2016
(FINANZAS)</t>
  </si>
  <si>
    <t>ADQUISICION DE BIENES TECNOLOGICOS Y MOBILIARIOS REMANENTE 2016
(DECUR)</t>
  </si>
  <si>
    <t>ADELANTO DE PARTICIPACIONES</t>
  </si>
  <si>
    <t>ADQUISICION DE MOBILIARIOS REMANENTE 2016
(PROGRAMACION)</t>
  </si>
  <si>
    <t>ADQUISICION DE MOBILIARIOS REMANENTE 2016
(ADMINISTRACION)</t>
  </si>
  <si>
    <t>ADQUISICION DE MOBILIARIOS REMANENTE 2016
(SECRETARIA)</t>
  </si>
  <si>
    <t>ADQUISICION DE MOBILIARIOS REMANENTE 2016
(CONTRALORIA)</t>
  </si>
  <si>
    <t>ADQUISICION DE BIENES TECNOLOGICOS
(DIF)</t>
  </si>
  <si>
    <t>ADQUISICION DE BIENES TECNOLOGICOS
(ADMINISTRACION)</t>
  </si>
  <si>
    <t>ADQUISICION DE BIENES TECNOLOGICOS
(PROGRAMACION)</t>
  </si>
  <si>
    <t>AD032</t>
  </si>
  <si>
    <t>ADQUISICION DE AIRES ACONDICIONADOS PARA OFICINAS DEL RAMO 33 Y OBRAS PUBLICAS (PRODIM)</t>
  </si>
  <si>
    <t>AD033</t>
  </si>
  <si>
    <t>ADQUISICION DE EQUIPOS INFORMATICOS PARA LAS OFICINAS DEL RAMO 33 Y OBRAS PUBLICAS (PRODIM)</t>
  </si>
  <si>
    <t>AD034</t>
  </si>
  <si>
    <t>ADQUISICION DE MOBILIARIO PARA OFICINAS DEL RAMO 33 Y OBRAS PUBLICAS (PRODIM)</t>
  </si>
  <si>
    <t>K028 Infraestructura para la Seguridad Pública</t>
  </si>
  <si>
    <t>K034 Infraestructura para la Educacion</t>
  </si>
  <si>
    <t>CONSTRUCCION DE COMEDOR ESCOLAR EN ESCUELA TELESECUNDARIA MANUEL SANCHEZ MARMOL CLAVE
27ETV0176O</t>
  </si>
  <si>
    <t>CONSTRUCCION DE COMEDOR ESCOLAR EN ESCUELA PRIMARIA GENERAL REVOLUCION CAMPESINA CLAVE:
27DPR1215K</t>
  </si>
  <si>
    <t>CONSTRUCCION DE COMEDOR ESCOLAR EN ESCUELA PRIMARIA GENERAL GRAL. IGNACIO ZARAGOZA CLAVE:
27DPR1465Q</t>
  </si>
  <si>
    <t>CONSTRUCCION DE COMEDOR ESCOLAR EN ESCUELA PRIMARIA GENERAL MARGARITA MAZA DE JUAREZ CLAVE:
27DPR1063W</t>
  </si>
  <si>
    <t>CONSTRUCCION DE COMEDOR ESCOLAR EN ESCUELA PREESCOLAR GENERAL GABRIELA MISTRAL CLAVE:
27DJN0058N</t>
  </si>
  <si>
    <t>CONSTRUCCION DE AULA ESCOLAR EN BACHILLERATO GENERAL CENTRO DE EDUCACIÓN MEDIA SUPERIOR A DISTANCIA NÚM.52 CLAVE:
27EMS0052K</t>
  </si>
  <si>
    <t>52 FAMILIAS</t>
  </si>
  <si>
    <t>ARROYO EL TRIUNFO 1 RA. SECCIÓN</t>
  </si>
  <si>
    <t>605 PERSONAS</t>
  </si>
  <si>
    <t>09/11/2017</t>
  </si>
  <si>
    <t>129 PERSONAS</t>
  </si>
  <si>
    <t>11/11/2017</t>
  </si>
  <si>
    <t>CONSTRUCCION DE COMEDOR ESCOLAR EN ESCUELA PREESCOLAR COMUNITARIO CON CLAVE:
27KJN0863A</t>
  </si>
  <si>
    <t>262 PERSONAS</t>
  </si>
  <si>
    <t>K035 Infraestructura Deportiva</t>
  </si>
  <si>
    <t>K036 Infraestructura Recreativa</t>
  </si>
  <si>
    <t>K038 Modernización e innovación tecnológica y administrativa</t>
  </si>
  <si>
    <t>ADQUISICION DE EQUIPOS TECNOLOGICOS PARA BIENES DE LA INFORMACION REMANENTE 2016
(PROGRAMACION)</t>
  </si>
  <si>
    <t>L001 Obligaciones Jurídicas Ineludibles</t>
  </si>
  <si>
    <t>L002 Responsabilidades, Resoluciones Judiciales y Pago de Liquidaciones</t>
  </si>
  <si>
    <t>M001 Actividades de Apoyo Administrativo</t>
  </si>
  <si>
    <t>2,500 PERSONAS</t>
  </si>
  <si>
    <t>MANTENIMIENTO Y REPARACION DE EQUIPO DE
TRANSPORTE</t>
  </si>
  <si>
    <t>ARRENDAMIENTO DE EQUIPO DE TRANSPORTE PARA LA VERIFICACION Y SEGUIMIENTO DE LAS OBRAS</t>
  </si>
  <si>
    <t>APORTACION MUNICIPAL (FIII) SEGUN CONVENIO DE COOORDINACION PARA EL PROGRAMA PROAGUA 2017 DE LA COMISION NACIONAL DEL AGUA (CONAGUA) CORRESPONDIENTE AL ANEXO TECNICO APARTADO URBANO, NO.
I.-AU-01/17</t>
  </si>
  <si>
    <t>18 PERSONAS</t>
  </si>
  <si>
    <t>APORTACION PARA EL PROGRAMA PROAGUA 2017 DE LA COMISION NACIONAL DEL AGUA (CONAGUA) CORRESPONDIENTE AL APARTADO DE AGUA LIMPIA (AAL)</t>
  </si>
  <si>
    <t>GO128</t>
  </si>
  <si>
    <t>GASTO DEL SERVICIO DE ENERGIA ELECTRICA, ALUMBRADO PUBLICO Y EDIFICIOS (FONDO IV)</t>
  </si>
  <si>
    <t>N002 Atención a Emergencias para la Protección Civil</t>
  </si>
  <si>
    <t>O001 Evaluación y Control</t>
  </si>
  <si>
    <t>P002 Planeación del Desarrollo Urbano y Ordenamiento Territorial</t>
  </si>
  <si>
    <t>41 PERSONAS</t>
  </si>
  <si>
    <t>P003 Planeación, Estadística e Indicadores</t>
  </si>
  <si>
    <t>P005 Política y Gobierno</t>
  </si>
  <si>
    <t>GO127</t>
  </si>
  <si>
    <t>PARTICIPACION POR EL COBRO DE IMPUESTO PREDIAL 2017 (7% Y 10%)</t>
  </si>
  <si>
    <t>P009 Administración Financiera</t>
  </si>
  <si>
    <t>350 PERSONAS</t>
  </si>
  <si>
    <t>P010 Administración Programática y Presupuestal</t>
  </si>
  <si>
    <t>13,030 OTROS</t>
  </si>
  <si>
    <t>EROGACIONES COMPLEMENTARIAS (FORTASEG 2017)</t>
  </si>
  <si>
    <t>EROGACIONES COMPLEMENTARIAS (REMANENTE 2016 HIDROCARBUROS DE INTERESES
2015)</t>
  </si>
  <si>
    <t>EROGACIONES COMPLEMENTARIAS (REMANENTE HIDROCARBUROS INTERESES 2016)</t>
  </si>
  <si>
    <t>EROGACIONES COMPLEMENTARIAS (REMANENTE 2016 DE HIDROCARBUROS
2015)</t>
  </si>
  <si>
    <t>EROGACIONES COMPLEMENTARIAS (REMANENTE SEDATU APORT-MUNICIPAL/VERTIENTE ESPACIOS PUBLICOS INTERESES 2016)</t>
  </si>
  <si>
    <t>EROGACIONES COMPLEMENTARIAS (REMANENTE PROGRAMA DE INFRAESTRUCTURA APORT-MUNICIPAL/VERTIENTE ESPACIOS PUBLICOS 2016)</t>
  </si>
  <si>
    <t>EROGACIONES COMPLEMENTARIAS (FIII INTERESES
2017)</t>
  </si>
  <si>
    <t>EROGACIONES COMPLEMENTARIAS (FIV INTERESES
2017)</t>
  </si>
  <si>
    <t>EROGACIONES COMPLEMENTARIAS (TRANSITO MUNICIPAL INTERESES 2017)</t>
  </si>
  <si>
    <t>EROGACIONES COMPLEMENTARIAS (DIGINIFICACION PENITENCIARIA INTERESES 2017)</t>
  </si>
  <si>
    <t>EROGACIONES COMPLEMENTARIAS (FONDO DE ENTIDADES Y MUNICIPIOS PRODUCTORES DE HIDROCARBUROS EN REGIONES MARITIMAS 2017)</t>
  </si>
  <si>
    <t>EROGACIONES COMPLEMENTARIAS (FDO. ENT. Y MPIOS. PROD. DE HIDROCARBUROS INTERESES 2017)</t>
  </si>
  <si>
    <t>PBR048</t>
  </si>
  <si>
    <t>EROGACIONES COMPLEMENTARIAS (CONVENIO PARA EL OTORGAMIENTO DE SUBSIDIOS DEL FONDO PARA EL FORTALECIMIENTO DE LA INFRAESTRUCTURA ESTATAL Y MUNICIPAL 2017)</t>
  </si>
  <si>
    <t>PBR049</t>
  </si>
  <si>
    <t>EROGACIONES COMPLEMENTARIAS (CONVENIO PARA EL OTORGAMIENTO DE SUBSIDIOS PARA LOS PROYECTOS DE DESARROLLO REGIONAL 2017)</t>
  </si>
  <si>
    <t>PBR050</t>
  </si>
  <si>
    <t>EROGACIONES COMPLEMENTARIAS (CONVENIO DE ACUERDO DE COORDINACION FISE 2017)</t>
  </si>
  <si>
    <t>EROGACIONES COMPLEMENTARIAS (FORTASEG APORTACION FEDERAL INTERESES 2017)</t>
  </si>
  <si>
    <t>EROGACIONES COMPLEMENTARIAS (PROGRAMA PROAGUA 2017 APARTADO
URBANO)</t>
  </si>
  <si>
    <t>EROGACIONES COMPLEMENTARIAS (FORTALECE INTERESES 2017)</t>
  </si>
  <si>
    <t>EROGACIONES COMPLEMENTARIAS (PROYECTOS DE DESARROLLO REGIONAL INTERESES 2017)</t>
  </si>
  <si>
    <t>EROGACIONES COMPLEMENTARIAS (PROGRAMA PROAGUA APARTADO URBANO INTERESES 2017)</t>
  </si>
  <si>
    <t>EROGACIONES COMPLEMENTARIAS (PROGRAMA DE APARTADO AGUA LIMPIA INTERESES
2017)</t>
  </si>
  <si>
    <t>11,030 PERSONAS</t>
  </si>
  <si>
    <t>EROGACIONES COMPLEMENTARIAS (PROGRAMA DE PLANTA DE TRATAMIENTO DE AGUAS RESIDUALES INTERESES 2017)</t>
  </si>
  <si>
    <t>PBR062</t>
  </si>
  <si>
    <t>EROGACIONES COMPLEMENTARIAS (CONVENIO PARA FRONTERAS 2017)</t>
  </si>
  <si>
    <t>EROGACIONES COMPLEMENTARIAS (FISE INTERESES
2017)</t>
  </si>
  <si>
    <t>PBR064</t>
  </si>
  <si>
    <t>EROGACIONES COMPLEMENTARIAS (CONVENIO FRONTERAS INTERESES 2017)</t>
  </si>
  <si>
    <t>PBR065</t>
  </si>
  <si>
    <t>EROGACIONES COMPLEMENTARIAS (APORT MPAL DE COPARTICIPACION PARA LA HOMOLOGACION SALARIAL Y GASTOS DE OPERACIÓN
FORTASEG)</t>
  </si>
  <si>
    <t>PBR066</t>
  </si>
  <si>
    <t>EROGACIONES COMPLEMENTARIAS (TRANSITO MUNICIPAL 2017)</t>
  </si>
  <si>
    <t>U007 Subsidio en Materia de Seguridad Publica (FORTASEG)</t>
  </si>
  <si>
    <t>ADQUISICION DE ARMAS CORTAS Y LARGAS</t>
  </si>
  <si>
    <t>30 PERSONAS</t>
  </si>
  <si>
    <t>ADQUISICION DE VEHICULOS Y EQUIPOS TERRESTRES (PICK UP DOBLE CABINA)</t>
  </si>
  <si>
    <t>ADQUISICION DE VEHICULOS Y EQUIPOS TERRESTRES
(MOTOCICLETA)</t>
  </si>
  <si>
    <t>ADQUISICION DE VEHICULOS Y EQUIPOS TERRESTRES
(SEDAN)</t>
  </si>
  <si>
    <t>ADQUISICION DE EQUIPO DE COMUNICACIÓN TERMINAL DIGITAL MOVIL
(RADIO)</t>
  </si>
  <si>
    <t>ADQUISICION DE BATERIA PARA TERMINAL DIGITAL PORTATIL (RADIO PORTATIL)</t>
  </si>
  <si>
    <t>ADQUISICION DE KIT DE ILUMINACION
CONTINUA</t>
  </si>
  <si>
    <t>PREVENCION SOCIAL DE VIOLENCIA
ESCOLAR</t>
  </si>
  <si>
    <t>EVALUACIONES DE PERMANENCIA AL PERSONAL DE CONFIANZA Y PERSONAL POLICIAL</t>
  </si>
  <si>
    <t>EVALUACIONES AL PERSONAL DE NUEVO INGRESO</t>
  </si>
  <si>
    <t>21 PERSONAS</t>
  </si>
  <si>
    <t>DIFUSION INTERNA
(REGLAMENTO)</t>
  </si>
  <si>
    <t>SERVICIOS DE CAPACITACION DE FORMACION INICIAL
(ASPIRANTES)</t>
  </si>
  <si>
    <t>BECAS PARA ASPIRANTES A POLICIA
MUNICIPAL</t>
  </si>
  <si>
    <t>SERVICIOS DE CAPACITACION DE FORMACION INICIAL (ELEMENTOS EN
ACTIVOS)</t>
  </si>
  <si>
    <t>31 PERSONAS</t>
  </si>
  <si>
    <t>SERVICIOS DE CAPACITACION DE COMPETENCIAS DE LA FUNCION
POLICIAL</t>
  </si>
  <si>
    <t>40 PERSONAS</t>
  </si>
  <si>
    <t>SERVICIOS DE CAPACITACION DE DIPLOMADO PARA
MANDOS</t>
  </si>
  <si>
    <t>TALLER: LA ACTUACION DEL POLICIA EN JUICIO ORAL
(JURIDICOS/MANDOS)</t>
  </si>
  <si>
    <t>TALLER : FUNCION POLICIAL Y SU EFICACIA EN LOS PRIMEROS ACTOS DE INVESTIGACION
(IPH)(2)</t>
  </si>
  <si>
    <t>EVALUACION DE COMPETENCIAS
BASICAS</t>
  </si>
  <si>
    <t>EVALUACION DEL
DESEMPEÑO</t>
  </si>
  <si>
    <t>EQUIPAMIENTO DEL PERSONAL POLICIAL (VESTUARIOS Y
UNIFORMES)</t>
  </si>
  <si>
    <t>EQUIPAMIENTO DE CHALECOS BALISTICOS MINIMO NIVEL III-A, CON DOS PLACAS BALISTICAS PARA ESCALAR A NIVEL
IV</t>
  </si>
  <si>
    <t>PART</t>
  </si>
  <si>
    <t>PROAGUA AL</t>
  </si>
  <si>
    <t>HIDROCARBURO</t>
  </si>
  <si>
    <t>PART. ECO</t>
  </si>
  <si>
    <t>FFIN 4 REF</t>
  </si>
  <si>
    <t>HIDROCARBURO ECO</t>
  </si>
  <si>
    <t>PROAGUA  (APAUR)</t>
  </si>
  <si>
    <t>DES REG.</t>
  </si>
  <si>
    <t>PROAGUA (APAUR)</t>
  </si>
  <si>
    <t>PROAGUA  (AAL)</t>
  </si>
  <si>
    <t>PROG. AG. RESID</t>
  </si>
  <si>
    <t>PINFRAEST. ECO</t>
  </si>
  <si>
    <t>PROAGUA  (APAUR) ECO</t>
  </si>
  <si>
    <t>AD PART. ECO</t>
  </si>
  <si>
    <t>FCULT. ECO</t>
  </si>
  <si>
    <t>FORTALEC ECO</t>
  </si>
  <si>
    <t>FFIN 4 REF.</t>
  </si>
  <si>
    <t>FFIN ECO</t>
  </si>
  <si>
    <t>PART.</t>
  </si>
  <si>
    <t>RTRANSFE ECO</t>
  </si>
  <si>
    <t>DES. REGIONAL</t>
  </si>
  <si>
    <t xml:space="preserve">FIII </t>
  </si>
  <si>
    <t>FORTASEG  REF</t>
  </si>
  <si>
    <t>APRT. ECO</t>
  </si>
  <si>
    <t>RTRANSF. ECO</t>
  </si>
  <si>
    <t>HIDROCARBURO ECO.</t>
  </si>
  <si>
    <t>APART. ECO</t>
  </si>
  <si>
    <t>FCULTURA ECO</t>
  </si>
  <si>
    <t>PINFRAEST  ECO</t>
  </si>
  <si>
    <t>PARTICIPACIONES ADEFAS</t>
  </si>
  <si>
    <t>ISR PARTICIPABLE Economias</t>
  </si>
  <si>
    <t>ADELANTO DE PARTICIPACIONES Economias</t>
  </si>
  <si>
    <t xml:space="preserve">INGRESOS DE GESTIÓN Economias </t>
  </si>
  <si>
    <t>SUBSIDIO FORTASEG Economias</t>
  </si>
  <si>
    <t>PROGRAMA DE INFRAESTRUCTURA Economias</t>
  </si>
  <si>
    <t>PROAGUA APARTADO AGUA LIMPIA (AAL) NUEVO</t>
  </si>
  <si>
    <t>PROGRAMA DE TRATAMIENTO DE AGUAS RESIDUALES NUEVO</t>
  </si>
  <si>
    <t>PROAGUA APARTADO URBANO (APAUR) Economia</t>
  </si>
  <si>
    <t>FONDO DE CULTURA ECONOMÍAS</t>
  </si>
  <si>
    <t>PROYECTOS DE DESARROLLO REGIONAL NUEVO</t>
  </si>
  <si>
    <t>FONDO PARA ENTIDADES FEDERATIVAS Y MUNICIPIOS PRODUCTORES DE HIDROCARBUROS (U093) NUEVOO</t>
  </si>
  <si>
    <t>FONDO PARA ENTIDADES FEDERATIVAS Y MUNICIPIOS PRODUCTORES DE HIDROCARBUROS (U093) ECONOMÍAS</t>
  </si>
  <si>
    <t>FONDO PARA EL FORTALECIMIENTO DE LA INFRAESTRUCTURA ESTATAL Y MUNICIPAL (FORTALECE) NUEVO</t>
  </si>
  <si>
    <t>FONDO PARA EL FORTALECIMIENTO DE LA INFRAESTRUCTURA ESTATAL Y MUNICIPAL (FORTALECE) Economias</t>
  </si>
  <si>
    <t>FORTALECIMIENTO FINANCIERO ECONOMÍAS</t>
  </si>
  <si>
    <t>FORTALECIMIENTO FINANCIERO PARA INVERSION 4 REFRENDO</t>
  </si>
  <si>
    <t>FONDO PARA FRONTERAS NUEVO</t>
  </si>
  <si>
    <t>FIII FONDO DE APORTACIONES PARA LA INFRAESTRUCTURA SOCIAL ESTATAL (FISE) ECONOMÍAS</t>
  </si>
  <si>
    <t xml:space="preserve">PARTICIPACIONES </t>
  </si>
  <si>
    <t>PARTICIPACIONES  ECONOMIAS</t>
  </si>
  <si>
    <t>08/12/2017</t>
  </si>
  <si>
    <t>26/12/2017</t>
  </si>
  <si>
    <t>11/12/2017</t>
  </si>
  <si>
    <t>16/12/2017</t>
  </si>
  <si>
    <t>09/12/2017</t>
  </si>
  <si>
    <t>28/12/2017</t>
  </si>
  <si>
    <t>08/11/2017</t>
  </si>
  <si>
    <t>19/12/2017</t>
  </si>
  <si>
    <t>14/12/2014</t>
  </si>
  <si>
    <t>03/11/2017</t>
  </si>
  <si>
    <t>18/11/2017</t>
  </si>
  <si>
    <t>10/09/2017</t>
  </si>
  <si>
    <t>PBR053</t>
  </si>
  <si>
    <t>EROGACIONES COMPLEMENTARIAS (Fondo IV/2017)</t>
  </si>
  <si>
    <t>08-006-E002</t>
  </si>
  <si>
    <t>Servicio de Drenaje y Alcantarillado</t>
  </si>
  <si>
    <t>PO MULTÉ</t>
  </si>
  <si>
    <t>1 CONSTRUCCION</t>
  </si>
  <si>
    <t>08-006-E50</t>
  </si>
  <si>
    <t>CD BALANCÁN</t>
  </si>
  <si>
    <t>33 PIEZAS</t>
  </si>
  <si>
    <t>08/08/2017</t>
  </si>
  <si>
    <t>34-002-F015</t>
  </si>
  <si>
    <t>EJ PARAÍSO (EL TINTO)</t>
  </si>
  <si>
    <t>22 LETRINAS</t>
  </si>
  <si>
    <t>RA ASUNCIÓN</t>
  </si>
  <si>
    <t>4 LETRINAS</t>
  </si>
  <si>
    <t>RA LA REVANCHA</t>
  </si>
  <si>
    <t>RA CIBAL DE LA GLORIA</t>
  </si>
  <si>
    <t>3 LETRINAS</t>
  </si>
  <si>
    <t>EJ CAUDILLOS DEL SUR</t>
  </si>
  <si>
    <t>7 LETRINAS</t>
  </si>
  <si>
    <t>EJ NICOLÁS BRAVO (SAN NICOLÁS)</t>
  </si>
  <si>
    <t>5 LETRINAS</t>
  </si>
  <si>
    <t>PO MACTÚN</t>
  </si>
  <si>
    <t>6 LETRINAS</t>
  </si>
  <si>
    <t>PO EL ÁGUILA</t>
  </si>
  <si>
    <t>9 LETRINAS</t>
  </si>
  <si>
    <t>EJ LIC. CARLOS A. MADRAZO BECERRA</t>
  </si>
  <si>
    <t>RA EL BARÍ</t>
  </si>
  <si>
    <t>RA EL MICAL</t>
  </si>
  <si>
    <t>126 METROS CUADRADOS</t>
  </si>
  <si>
    <t>186 METROS CUADRADOS</t>
  </si>
  <si>
    <t>77 METROS CUADRADOS</t>
  </si>
  <si>
    <t>87 METROS CUADRADOS</t>
  </si>
  <si>
    <t>103 METROS CUADRADOS</t>
  </si>
  <si>
    <t>EJ EL NUEVO BARÍ</t>
  </si>
  <si>
    <t>139 METROS CUADRADOS</t>
  </si>
  <si>
    <t>234 METROS CUADRADOS</t>
  </si>
  <si>
    <t>62 METROS CUADRADOS</t>
  </si>
  <si>
    <t>158 METROS CUADRADOS</t>
  </si>
  <si>
    <t>EJ BILIN</t>
  </si>
  <si>
    <t>217 METROS CUADRADOS</t>
  </si>
  <si>
    <t>EJ FRANCISCO VILLA</t>
  </si>
  <si>
    <t>15 LETRINAS</t>
  </si>
  <si>
    <t>ABASTECEDORA Y MERCANTE LA TRADICIONAL S. DE R.L. DE C.V.</t>
  </si>
  <si>
    <t>EJ AGRICULTORES DEL NORTE 2 DA. SECCIÓN</t>
  </si>
  <si>
    <t>RA ZACATECAS</t>
  </si>
  <si>
    <t>EJ ADOLFO LÓPEZ MATEOS</t>
  </si>
  <si>
    <t>RA ADOLFO LÓPEZ MATEOS</t>
  </si>
  <si>
    <t>2 LETRINAS</t>
  </si>
  <si>
    <t>RA SANTA CRUZ</t>
  </si>
  <si>
    <t>28/09/2017</t>
  </si>
  <si>
    <t>RA MISSICAB</t>
  </si>
  <si>
    <t>RA BUENAVISTA</t>
  </si>
  <si>
    <t>EJ LAS TARIMAS (EMILIANO ZAPATA)</t>
  </si>
  <si>
    <t>RA LAS TARIMAS</t>
  </si>
  <si>
    <t>3 FOSAS</t>
  </si>
  <si>
    <t>10 FOSAS</t>
  </si>
  <si>
    <t>4 FOSAS</t>
  </si>
  <si>
    <t>7 FOSAS</t>
  </si>
  <si>
    <t>19 FOSAS</t>
  </si>
  <si>
    <t>17 FOSAS</t>
  </si>
  <si>
    <t>34-006-F29</t>
  </si>
  <si>
    <t>100 M.L.</t>
  </si>
  <si>
    <t>50 M.L.</t>
  </si>
  <si>
    <t>EJ EL NARANJITO</t>
  </si>
  <si>
    <t>09/08/2017</t>
  </si>
  <si>
    <t>CO LA CUCHILLA</t>
  </si>
  <si>
    <t>EJ EL LIMÓN</t>
  </si>
  <si>
    <t>RA EL CIBALITO</t>
  </si>
  <si>
    <t>CO LA HULERÍA</t>
  </si>
  <si>
    <t>EJ EL CAPULÍN</t>
  </si>
  <si>
    <t>18/10/2017</t>
  </si>
  <si>
    <t>6 EQUIPO</t>
  </si>
  <si>
    <t>34-006-K002</t>
  </si>
  <si>
    <t>EJ JOLOCHERO</t>
  </si>
  <si>
    <t>600 M.L.</t>
  </si>
  <si>
    <t>RA SAN JOAQUÍN 1 RA. SECCIÓN</t>
  </si>
  <si>
    <t>1229 M.L.</t>
  </si>
  <si>
    <t>EJ EL PÍPILA</t>
  </si>
  <si>
    <t>1 REHABILITACION</t>
  </si>
  <si>
    <t>VI EL TRIUNFO</t>
  </si>
  <si>
    <t>EJ REFORMA (PROVINCIA)</t>
  </si>
  <si>
    <t>28/08/2017</t>
  </si>
  <si>
    <t>1097 M.L.</t>
  </si>
  <si>
    <t>20659 M.L.</t>
  </si>
  <si>
    <t>CARLOS JORGE SANCHEZ PANADERO VILLANUEVA</t>
  </si>
  <si>
    <t>EJ PAN DURO</t>
  </si>
  <si>
    <t>1628 M.L.</t>
  </si>
  <si>
    <t>34-006-K003</t>
  </si>
  <si>
    <t>735 M.L.</t>
  </si>
  <si>
    <t>OREMA INDUSTRIAL SERVICES, S.A. DE C.V.</t>
  </si>
  <si>
    <t>1375 M.L.</t>
  </si>
  <si>
    <t>18/08/2017</t>
  </si>
  <si>
    <t>562 M.L.</t>
  </si>
  <si>
    <t>560 M.L.</t>
  </si>
  <si>
    <t>9360 M.L.</t>
  </si>
  <si>
    <t>6240 M.L.</t>
  </si>
  <si>
    <t>1589 M.L.</t>
  </si>
  <si>
    <t>EJ ING. EMILIO LÓPEZ ZAMORA</t>
  </si>
  <si>
    <t>619 M.L.</t>
  </si>
  <si>
    <t>08-006-K003</t>
  </si>
  <si>
    <t>95 METROS</t>
  </si>
  <si>
    <t>52 M.L.</t>
  </si>
  <si>
    <t>88 M.L.</t>
  </si>
  <si>
    <t>34-006-K004</t>
  </si>
  <si>
    <t>27 POSTES</t>
  </si>
  <si>
    <t>EJ EL RAMONAL</t>
  </si>
  <si>
    <t>10 POSTES</t>
  </si>
  <si>
    <t>EJ FRANCISCO I. MADERO 1 RA. SECCIÓN</t>
  </si>
  <si>
    <t>1 EQUIPAMIENTO</t>
  </si>
  <si>
    <t>3 EQUIPO</t>
  </si>
  <si>
    <t>EJ MIGUEL HIDALGO SACAOLAS</t>
  </si>
  <si>
    <t>2 EQUIPO</t>
  </si>
  <si>
    <t>6 POSTES</t>
  </si>
  <si>
    <t>63 POSTES</t>
  </si>
  <si>
    <t>2 PIEZAS</t>
  </si>
  <si>
    <t>3 PIEZAS</t>
  </si>
  <si>
    <t>VI QUETZALCÓATL (CUATRO POBLADOS)</t>
  </si>
  <si>
    <t>1 PIEZAS</t>
  </si>
  <si>
    <t>7 PIEZAS</t>
  </si>
  <si>
    <t>08-006-K005</t>
  </si>
  <si>
    <t>170 METROS CUADRADOS</t>
  </si>
  <si>
    <t>705 METROS CUADRADOS</t>
  </si>
  <si>
    <t>134 METROS CUADRADOS</t>
  </si>
  <si>
    <t>9200 METROS CUADRADOS</t>
  </si>
  <si>
    <t>HERDIF CONSTRUCCIONES SA DE CV</t>
  </si>
  <si>
    <t>474 METROS CUADRADOS</t>
  </si>
  <si>
    <t>EJ EL DESTINO</t>
  </si>
  <si>
    <t>2824 METROS CUADRADOS</t>
  </si>
  <si>
    <t>GENARO VAZQUEZ HERBERT</t>
  </si>
  <si>
    <t>39 POSTES</t>
  </si>
  <si>
    <t>2720 METROS CUADRADOS</t>
  </si>
  <si>
    <t>EJ APATZINGÁN</t>
  </si>
  <si>
    <t>2230 METROS CUADRADOS</t>
  </si>
  <si>
    <t>6522 METROS CUADRADOS</t>
  </si>
  <si>
    <t>1269 METROS CUADRADOS</t>
  </si>
  <si>
    <t>34-006-K008</t>
  </si>
  <si>
    <t>12 KILOMETRO</t>
  </si>
  <si>
    <t>4 KILOMETRO</t>
  </si>
  <si>
    <t>EJ LOS CENOTES</t>
  </si>
  <si>
    <t>2 KILOMETRO</t>
  </si>
  <si>
    <t>20/10/2017</t>
  </si>
  <si>
    <t>1 KILOMETRO</t>
  </si>
  <si>
    <t>12/10/2017</t>
  </si>
  <si>
    <t>5 KILOMETRO</t>
  </si>
  <si>
    <t>8502 METROS CUADRADOS</t>
  </si>
  <si>
    <t>08-006-K008</t>
  </si>
  <si>
    <t>32401 KILOMETRO</t>
  </si>
  <si>
    <t>08-006-K010</t>
  </si>
  <si>
    <t>4 CONSTRUCCION</t>
  </si>
  <si>
    <t>34-006-K022</t>
  </si>
  <si>
    <t>12 LETRINAS</t>
  </si>
  <si>
    <t>EJ MISSICAB (LA PITA)</t>
  </si>
  <si>
    <t>10 LETRINAS</t>
  </si>
  <si>
    <t>11 LETRINAS</t>
  </si>
  <si>
    <t>EJ ULTIMO ESFUERZO</t>
  </si>
  <si>
    <t>RA OTATAL</t>
  </si>
  <si>
    <t>6 FOSAS</t>
  </si>
  <si>
    <t>CONSTRUCCION DE
LETRINA</t>
  </si>
  <si>
    <t>5 FOSAS</t>
  </si>
  <si>
    <t>2 FOSAS</t>
  </si>
  <si>
    <t>8 FOSAS</t>
  </si>
  <si>
    <t>13 FOSAS</t>
  </si>
  <si>
    <t>CO PLAN DE GUADALUPE SECCIÓN KM 21</t>
  </si>
  <si>
    <t>156 METROS CUADRADOS</t>
  </si>
  <si>
    <t>140 METROS CUADRADOS</t>
  </si>
  <si>
    <t>72 METROS CUADRADOS</t>
  </si>
  <si>
    <t>108 METROS CUADRADOS</t>
  </si>
  <si>
    <t>176 METROS CUADRADOS</t>
  </si>
  <si>
    <t>149 METROS CUADRADOS</t>
  </si>
  <si>
    <t>211 METROS CUADRADOS</t>
  </si>
  <si>
    <t>413 METROS CUADRADOS</t>
  </si>
  <si>
    <t>RA ISLA SEBASTOPOL</t>
  </si>
  <si>
    <t>162 METROS CUADRADOS</t>
  </si>
  <si>
    <t>458 METROS CUADRADOS</t>
  </si>
  <si>
    <t>470 METROS CUADRADOS</t>
  </si>
  <si>
    <t>132 METROS CUADRADOS</t>
  </si>
  <si>
    <t>222 METROS CUADRADOS</t>
  </si>
  <si>
    <t>210 METROS CUADRADOS</t>
  </si>
  <si>
    <t>264 METROS CUADRADOS</t>
  </si>
  <si>
    <t>CONSTRUCCION DE LETRINA CON FOSA
SEPTICA</t>
  </si>
  <si>
    <t>8 LETRINAS</t>
  </si>
  <si>
    <t>JOSE LUIS SANCHEZ MORENO</t>
  </si>
  <si>
    <t>512 METROS CUBICOS</t>
  </si>
  <si>
    <t>450 METROS CUADRADOS</t>
  </si>
  <si>
    <t>EJ JAHUACTAL</t>
  </si>
  <si>
    <t>08-006-K028</t>
  </si>
  <si>
    <t>GRUPO CORPORATIVO IVANSA 2008 S.A. DE C.V.</t>
  </si>
  <si>
    <t>1 REMODELACION</t>
  </si>
  <si>
    <t>CONSTRUCCIONES GACOVA SA DE CV</t>
  </si>
  <si>
    <t>34-006-K034</t>
  </si>
  <si>
    <t>EJ CONSTITUCIÓN</t>
  </si>
  <si>
    <t>EJ SANTA CRUZ</t>
  </si>
  <si>
    <t>EJ OJO DE AGUA</t>
  </si>
  <si>
    <t>CONSTRUCCION DE AULA ESCOLAR EN BACHILLERATO GENERAL CENTRO DE EDUCACIÓN MEDIA SUPERIOR A DISTANCIA NÚM.52 CLAVE: 27EMS0052K</t>
  </si>
  <si>
    <t>EJ VICENTE GUERRERO</t>
  </si>
  <si>
    <t>EJ ARROYO EL TRIUNFO 1 RA. SECCIÓN</t>
  </si>
  <si>
    <t>CONSTRUCCION DE COMEDOR ESCOLAR EN ESCUELA PREESCOLAR COMUNITARIO CON CLAVE: 27KJN0863A</t>
  </si>
  <si>
    <t>08-006-K035</t>
  </si>
  <si>
    <t>1 CANCHA</t>
  </si>
  <si>
    <t>08-006-K036</t>
  </si>
  <si>
    <t>IVAN EDUARDO PADILLA MONTERO</t>
  </si>
  <si>
    <t>HIDROCARBUROS 2017</t>
  </si>
  <si>
    <t>RAMO 33 FONDO III 2017</t>
  </si>
  <si>
    <t>FONDO III RAMO 33 2017</t>
  </si>
  <si>
    <t>PROAGUA 2017</t>
  </si>
  <si>
    <t>RAO 33 FONDO III 2017</t>
  </si>
  <si>
    <t>FISE 2017</t>
  </si>
  <si>
    <t>HIDROCARBUROS REMANENTE 2015</t>
  </si>
  <si>
    <t>HIDROCARBUROS REMANENTE 2016</t>
  </si>
  <si>
    <t>FONDO PARA EL FORT. DE LA INFR. ESTATAL MPAL 2017</t>
  </si>
  <si>
    <t>PROYECTOS DE DESARROLLO REGIONAL 2017</t>
  </si>
  <si>
    <t>FONDO DE PROYECTOS DE DESARROLLO REGIONAL 2017</t>
  </si>
  <si>
    <t>Fond.para Ent. Fed. y Mpios Prod. Hidrocarburos</t>
  </si>
  <si>
    <t>FONDO PARA FRONTERAS 2017</t>
  </si>
  <si>
    <t>FONDO III-RAMO 33 2017</t>
  </si>
  <si>
    <t>RAMO 33-FONDO III 2017</t>
  </si>
  <si>
    <t>FONDO IV REMANENTE 2016</t>
  </si>
  <si>
    <t>ISR PARTICIPABLE 2017</t>
  </si>
  <si>
    <t>FORT. FIN. P/INV 4 (REFRENDO 2016)</t>
  </si>
  <si>
    <t>GO127 PARTICIPACION POR EL COBRO DE IMPUESTO PREDIAL 2017 (7% Y 10%) CD,BALANCÁN</t>
  </si>
  <si>
    <t>INGRESOS DE GESTIÓN NUEVO</t>
  </si>
  <si>
    <t>AD021 ADQUISICION DE BIENES TECNOLOGICOS Y MOBILIARIOS REMANENTE 2016
(TRANSITO)
 CD,BALANCÁN</t>
  </si>
  <si>
    <t>RECURSOS TRANSFERIDOS REMANENTE</t>
  </si>
  <si>
    <t>GO034 RETENCION DEL 2.5% DE IMPUESTO/NOMINA CD,BALANCÁN</t>
  </si>
  <si>
    <t>RECURSOS TRANSFERIDOS NUEVO</t>
  </si>
  <si>
    <t>GO035 GASTO DE OPERACION DE LA DIRECCION DE TRANSITO MUNICIPAL CD,BALANCÁN</t>
  </si>
  <si>
    <t>GO036 GASTO DE OPERACION DE DIGNIFICACION PENITENCIARIA CD,BALANCÁN</t>
  </si>
  <si>
    <t>IS143 SUMINISTRO DE COMBUSTIBLE EN DIVERSOS TRABAJOS DE RECOLECCION DE BASURA Y RASTREO DE CAMINOS DE TERRACERIA (SERNAPAM) CD,BALANCÁN</t>
  </si>
  <si>
    <t>IS148 SUMINISTRO DE COMBUSTIBLE EN DIVERSOS TRABAJOS DE RECOLECCION DE BASURA Y RASTREO DE CAMINOS DE TERRACERIA SEGUNDA ETAPA (SERNAPAM) CD,BALANCÁN</t>
  </si>
  <si>
    <t>OP195 MANTENIMIENTO DE ALUMBRADO PUBLICO AL PARQUE DE CONVIVENCIA, PLAZA DEL MAESTRO Y AV. CARLOS A MADRAZO (ECONOMIA 2016) CD,BALANCÁN</t>
  </si>
  <si>
    <t>PBR034 EROGACIONES COMPLEMENTARIAS (REMANENTE TRANSITO-INTERESES 2016)
 CD,BALANCÁN</t>
  </si>
  <si>
    <t>PBR035 EROGACIONES COMPLEMENTARIAS (REMANENTE DIGINIFICACION-INTERESES 2016)
 CD,BALANCÁN</t>
  </si>
  <si>
    <t>PBR036 EROGACIONES COMPLEMENTARIAS (REMANENTE TRANSITO 2016)
 CD,BALANCÁN</t>
  </si>
  <si>
    <t>PBR037 EROGACIONES COMPLEMENTARIAS (REMANENTE DIGINIFICACION
2016)
 CD,BALANCÁN</t>
  </si>
  <si>
    <t>PBR042 EROGACIONES COMPLEMENTARIAS (TRANSITO MUNICIPAL INTERESES 2017)
 CD,BALANCÁN</t>
  </si>
  <si>
    <t>PBR043 EROGACIONES COMPLEMENTARIAS (DIGINIFICACION PENITENCIARIA INTERESES 2017)
 CD,BALANCÁN</t>
  </si>
  <si>
    <t>PBR047 EROGACIONES COMPLEMENTARIAS (APORTACION DE RECURSOS EN ESPECIE DE COMBUSTIBLE DIESEL SEGÚN CONVENIO
SERNAPAM-075-16)
 CD,BALANCÁN</t>
  </si>
  <si>
    <t>PBR061 EROGACIONES COMPLEMENTARIAS (APORTACION DE RECURSOS EN ESPECIE DE COMBUSTIBLE DIESEL SEGÚN CONVENIO
SERNAPAM-040-17)
 CD,BALANCÁN</t>
  </si>
  <si>
    <t>PBR066 EROGACIONES COMPLEMENTARIAS (TRANSITO MUNICIPAL 2017)
 CD,BALANCÁN</t>
  </si>
  <si>
    <t>PBR069 EROGACIONES COMPLEMENTARIAS (DIGINIFICACION PENITENCIARIA
2017)
 CD,BALANCÁN</t>
  </si>
  <si>
    <t>AD001 ADQUISICION DE ARMAS CORTAS Y LARGAS PARA EL EQUIPAMIENTO DEL PERSONAL POLICIAL (ANTES AD011 REFRENDO 2016) CD,BALANCÁN</t>
  </si>
  <si>
    <t>SUBSIDIO FORTASEG REFRENDO</t>
  </si>
  <si>
    <t>AD009 ADQUISICION DE ARMAS CORTAS Y LARGAS
 CD,BALANCÁN</t>
  </si>
  <si>
    <t>SUBSIDIO FORTASEG NUEVO</t>
  </si>
  <si>
    <t>AD010 ADQUISICION DE VEHICULOS Y EQUIPOS TERRESTRES (PICK UP DOBLE CABINA)
 CD,BALANCÁN</t>
  </si>
  <si>
    <t>AD011 ADQUISICION DE VEHICULOS Y EQUIPOS TERRESTRES
(MOTOCICLETA)
 CD,BALANCÁN</t>
  </si>
  <si>
    <t>AD012 ADQUISICION DE VEHICULOS Y EQUIPOS TERRESTRES
(SEDAN)
 CD,BALANCÁN</t>
  </si>
  <si>
    <t>AD013 ADQUISICION DE EQUIPO DE COMUNICACIÓN TERMINAL DIGITAL MOVIL (RADIO)
 CD,BALANCÁN</t>
  </si>
  <si>
    <t>AD014 ADQUISICION DE BATERIA PARA TERMINAL DIGITAL PORTATIL (RADIO
PORTATIL)
 CD,BALANCÁN</t>
  </si>
  <si>
    <t>AD015 ADQUISICION DE KIT DE ILUMINACION
CONTINUA
 CD,BALANCÁN</t>
  </si>
  <si>
    <t>GO045 GASTOS DE OPERACION DE EQUIPAMENTO AL PERSONAL POLICIAL (ANTES GO069 REFRENDO 2016) CD,BALANCÁN</t>
  </si>
  <si>
    <t>GO053 COPARTICIPACION DE GASTOS DE OPERACIÓN DE FORTASEG 2017
 CD,BALANCÁN</t>
  </si>
  <si>
    <t>GO054 PREVENCION SOCIAL DE VIOLENCIA
ESCOLAR
 CD,BALANCÁN</t>
  </si>
  <si>
    <t>GO055 EVALUACIONES DE PERMANENCIA AL PERSONAL DE CONFIANZA Y PERSONAL POLICIAL
 CD,BALANCÁN</t>
  </si>
  <si>
    <t>GO056 EVALUACIONES AL PERSONAL DE NUEVO INGRESO
 CD,BALANCÁN</t>
  </si>
  <si>
    <t>GO057 DIFUSION INTERNA
(REGLAMENTO)
 CD,BALANCÁN</t>
  </si>
  <si>
    <t>GO058 SERVICIOS DE CAPACITACION DE FORMACION INICIAL
(ASPIRANTES)
 CD,BALANCÁN</t>
  </si>
  <si>
    <t>GO059 BECAS PARA ASPIRANTES A POLICIA
MUNICIPAL
 CD,BALANCÁN</t>
  </si>
  <si>
    <t>GO060 SERVICIOS DE CAPACITACION DE FORMACION INICIAL (ELEMENTOS EN
ACTIVOS)
 CD,BALANCÁN</t>
  </si>
  <si>
    <t>GO061 SERVICIOS DE CAPACITACION DE COMPETENCIAS DE LA FUNCION
POLICIAL
 CD,BALANCÁN</t>
  </si>
  <si>
    <t>GO062 SERVICIOS DE CAPACITACION DE DIPLOMADO PARA MANDOS
 CD,BALANCÁN</t>
  </si>
  <si>
    <t>GO063 TALLER: LA ACTUACION DEL POLICIA EN JUICIO ORAL
(JURIDICOS/MANDOS)
 CD,BALANCÁN</t>
  </si>
  <si>
    <t>GO064 TALLER : FUNCION POLICIAL Y SU EFICACIA EN LOS PRIMEROS ACTOS DE INVESTIGACION
(IPH)(2)
 CD,BALANCÁN</t>
  </si>
  <si>
    <t>GO065 EVALUACION DE COMPETENCIAS
BASICAS
 CD,BALANCÁN</t>
  </si>
  <si>
    <t>GO066 EVALUACION DEL
DESEMPEÑO
 CD,BALANCÁN</t>
  </si>
  <si>
    <t>GO067 EQUIPAMIENTO DEL PERSONAL POLICIAL (VESTUARIOS Y
UNIFORMES)
 CD,BALANCÁN</t>
  </si>
  <si>
    <t>GO068 EQUIPAMIENTO DE CHALECOS BALISTICOS MINIMO NIVEL III-A, CON DOS PLACAS BALISTICAS PARA ESCALAR A NIVEL
IV
 CD,BALANCÁN</t>
  </si>
  <si>
    <t>GO070 COPARTICIPACION DE REESTRUCTURACION Y HOMOLOGACION SALARIAL DE LOS ELEMENTOS POLICIALES 2017 CD,BALANCÁN</t>
  </si>
  <si>
    <t>OP194 REMODELACION DE LA COMANDANCIA DE LA POLICIA MUNICIPAL CD,BALANCÁN</t>
  </si>
  <si>
    <t>PBR007 EROGACIONES COMPLEMENTARIAS (FORTASEG 2017)
 CD,BALANCÁN</t>
  </si>
  <si>
    <t>PBR038 EROGACIONES COMPLEMENTARIAS (REMANENTE FORTASEG 2016)
 CD,BALANCÁN</t>
  </si>
  <si>
    <t>SUBSIDIO FORTASEG REMANENTE</t>
  </si>
  <si>
    <t>PBR039 EROGACIONES COMPLEMENTARIAS (REMANENTE FORTASEG INTERESES 2016)
 CD,BALANCÁN</t>
  </si>
  <si>
    <t>PBR045 EROGACIONES COMPLEMENTARIAS (COPARTICIPACION PARA LA HOMOLOGACION SALARIAL Y GASTOS DE OPERACIÓN
FORTASEG)
 CD,BALANCÁN</t>
  </si>
  <si>
    <t>PBR051 EROGACIONES COMPLEMENTARIAS (FORTASEG APORTACION FEDERAL INTERESES 2017)
 CD,BALANCÁN</t>
  </si>
  <si>
    <t>PBR065 EROGACIONES COMPLEMENTARIAS (APORT MPAL DE COPARTICIPACION PARA LA HOMOLOGACION SALARIAL Y GASTOS DE OPERACIÓN
FORTASEG)
 CD,BALANCÁN</t>
  </si>
  <si>
    <t>PBR028 EROGACIONES COMPLEMENTARIAS (REMANENTE SEDATU APORT-MUNICIPAL/VERTIENTE MEJORAMIENTO DE VIVIENDA INTERESES 2016)
 CD,BALANCÁN</t>
  </si>
  <si>
    <t>PROGRAMA DE INFRAESTRUCTURA REMANENTE</t>
  </si>
  <si>
    <t>PBR029 EROGACIONES COMPLEMENTARIAS (REMANENTE SEDATU APORT-FEDERAL/VERTIENTE MEJORAMIENTO DE VIVIENDA INTERESES 2016)
 CD,BALANCÁN</t>
  </si>
  <si>
    <t>PBR030 EROGACIONES COMPLEMENTARIAS (REMANENTE SEDATU APORT-FEDERAL/VERTIENTE ESPACIOS PUBLICOS INTERESES 2016)
 CD,BALANCÁN</t>
  </si>
  <si>
    <t>PBR031 EROGACIONES COMPLEMENTARIAS (REMANENTE SEDATU APORT-MUNICIPAL/VERTIENTE ESPACIOS PUBLICOS INTERESES 2016)
 CD,BALANCÁN</t>
  </si>
  <si>
    <t>PBR032 EROGACIONES COMPLEMENTARIAS (REMANENTE PROGRAMA DE INFRAESTRUCTURA APORT-MUNICIPAL/VERTIENTE ESPACIOS PUBLICOS 2016)
 CD,BALANCÁN</t>
  </si>
  <si>
    <t>PBR033 EROGACIONES COMPLEMENTARIAS (REMANENTE PROGRAMA DE INFRAESTRUCTURA APORT-FEDERAL 50%/VERTIENTE ESPACIOS PUBLICOS 2016)
 CD,BALANCÁN</t>
  </si>
  <si>
    <t>GO122 APORTACION PARA EL PROGRAMA PROAGUA 2017 DE LA COMISION NACIONAL DEL AGUA (CONAGUA) CORRESPONDIENTE AL APARTADO DE AGUA LIMPIA (AAL)
 CD,BALANCÁN</t>
  </si>
  <si>
    <t>PBR056 EROGACIONES COMPLEMENTARIAS (PROGRAMA DE AGUA POTABLE, ALCANTARILLADO Y SANEAMIENTO DEL APARTADO AGUA LIMPIA 2017)
 CD,BALANCÁN</t>
  </si>
  <si>
    <t>PBR059 EROGACIONES COMPLEMENTARIAS (PROGRAMA DE APARTADO AGUA LIMPIA INTERESES
2017)
 CD,BALANCÁN</t>
  </si>
  <si>
    <t>PBR057 EROGACIONES COMPLEMENTARIAS (PROGRAMA DE PLANTA DE TRATAMIENTO DE AGUAS RESIDUALES 2017)
 CD,BALANCÁN</t>
  </si>
  <si>
    <t>PBR060 EROGACIONES COMPLEMENTARIAS (PROGRAMA DE PLANTA DE TRATAMIENTO DE AGUAS RESIDUALES INTERESES 2017)
 CD,BALANCÁN</t>
  </si>
  <si>
    <t>OP111 AMPLIACION DEL SISTEMA DE AGUA POTABLE DE LA VILLA EL TRIUNFO (CONSTRUCCION DE DOS TANQUES ELEVADOS DE 100 M3 CADA UNO PARA EL ABASTO Y DISTRIBUCION DE AGUA POTABLE), MUNICIPIO DE BALANCAN, TABASCO
TERMINACION
 VI,EL TRIUNFO</t>
  </si>
  <si>
    <t>PBR025 EROGACIONES COMPLEMENTARIAS (REMANENTE PROAGUA APARTADO URBANO INTERESES 2016)
 CD,BALANCÁN</t>
  </si>
  <si>
    <t>PROAGUA APARTADO URBANO (APAUR) REMANENTE</t>
  </si>
  <si>
    <t>PBR052 EROGACIONES COMPLEMENTARIAS (PROGRAMA PROAGUA 2017 APARTADO
URBANO)
 CD,BALANCÁN</t>
  </si>
  <si>
    <t>PBR058 EROGACIONES COMPLEMENTARIAS (PROGRAMA PROAGUA APARTADO URBANO INTERESES 2017)
 CD,BALANCÁN</t>
  </si>
  <si>
    <t>PBR014 EROGACIONES COMPLEMENTARIAS (REMANENTE FONDO DE CULTURA INTERESES 2016)
 CD,BALANCÁN</t>
  </si>
  <si>
    <t>FONDO DE CULTURA REMANENTE</t>
  </si>
  <si>
    <t>OP102 REMODELACION Y REHABILITACION DEL PARQUE CELIA ABREU EN LA CD, BALANCAN CD,BALANCÁN</t>
  </si>
  <si>
    <t>OP103 CONSTRUCCION DE PAVIMENTO HIDRAULICO EN LA CERRADA DE LIBERTAD CD,BALANCÁN</t>
  </si>
  <si>
    <t>OP104 CONSTRUCCION DE PAVIMENTO HIDRAULICO, GUARNICIONES Y BANQUETAS, ALUMBRADO PUBLICO, EN EL EJ. EL DESTINO EJ,EL DESTINO</t>
  </si>
  <si>
    <t>PBR049 EROGACIONES COMPLEMENTARIAS (CONVENIO PARA EL OTORGAMIENTO DE SUBSIDIOS PARA LOS PROYECTOS DE DESARROLLO REGIONAL 2017)
 CD,BALANCÁN</t>
  </si>
  <si>
    <t>PBR055 EROGACIONES COMPLEMENTARIAS (PROYECTOS DE DESARROLLO REGIONAL INTERESES 2017)
 CD,BALANCÁN</t>
  </si>
  <si>
    <t>IS161 HABILITACION DE SUELOS (ZONA RIOS) CD,BALANCÁN</t>
  </si>
  <si>
    <t>FONDO PARA ENTIDADES FEDERATIVAS Y MUNICIPIOS PRODUCTORES DE HIDROCARBUROS (U093) NUEVO</t>
  </si>
  <si>
    <t>IS162 HABILITACION DE SUELOS (ZONA ARROCERA) CD,BALANCÁN</t>
  </si>
  <si>
    <t>IS163 HABILITACION DE SUELOS (ZONA VIA) CD,BALANCÁN</t>
  </si>
  <si>
    <t>IS164 HABILITACION DE SUELOS (ZONA ALTA) CD,BALANCÁN</t>
  </si>
  <si>
    <t>IS165 HABILITACION DE SUELOS (ZONA PLAN BALANCAN) CD,BALANCÁN</t>
  </si>
  <si>
    <t>OP030 CONSTRUCCION DE GUARNICIONES Y BANQUETAS EN LA CALLE MICAL (REMANENTE 2015) CD,BALANCÁN</t>
  </si>
  <si>
    <t>FONDO PARA ENTIDADES FEDERATIVAS Y MUNICIPIOS PRODUCTORES DE HIDROCARBUROS (U093) REMANENTE</t>
  </si>
  <si>
    <t>OP031 CONSTRUCCION DE PAVIMENTO HIDRAULICO EN LA CALLE MICAL (REMANENTE 2016) CD,BALANCÁN</t>
  </si>
  <si>
    <t>OP072 SUMINISTRO Y COLOCACION DE LUMINARIAS (AV. CARLOS A. MADRAZO) CD,BALANCÁN</t>
  </si>
  <si>
    <t>OP100 AMPLIACION GUARNICIONES Y BANQUETAS CALLE EL MICAL (REMANENTE 2016) CD,BALANCÁN</t>
  </si>
  <si>
    <t>OP196 ADECUACION Y REUBICACION DE ALUMBRADO PUBLICO EN LA AV. LUIS DONALDO COLOSIO CD,BALANCÁN</t>
  </si>
  <si>
    <t>OP216 REHABILITACION DE RED DE DRENAJE SANITARIO EN LA CALLE MELCHOR OCAMPO CD,BALANCÁN</t>
  </si>
  <si>
    <t>OP218 REHABILITACION DE ALUMBRADO PUBLICO (ECONOMIA 2016) CD,BALANCÁN</t>
  </si>
  <si>
    <t>OP232 RASTREO DE CAMINO DE TERRACERIA EN EL EJ. ADOLFO LOPEZ MATEOS EJ,ADOLFO LÓPEZ MATEOS</t>
  </si>
  <si>
    <t>OP233 REHABILITACION DE ALUMBRADO PUBLICO EJ. MARIO CALCANEO EJ,ING. MARIO CALCÁNEO SÁNCHEZ</t>
  </si>
  <si>
    <t>OP234 REHABILITACION DE ALUMBRADO PUBLICO CD, BALANCAN CD,BALANCÁN</t>
  </si>
  <si>
    <t>OP235 REHABILITACION DE ALUMBRADO PUBLICO EJ. EL BILIN EJ,BILIN</t>
  </si>
  <si>
    <t>OP236 REHABILITACION DE ALUMBRADO PUBLICO RA. VISTA HERMOSA RA,VISTA HERMOSA</t>
  </si>
  <si>
    <t>OP237 REHABILITACION DE ALUMBRADO PUBLICO EJ. LOS CENOTES EJ,LOS CENOTES</t>
  </si>
  <si>
    <t>OP241 CONSTRUCCION DE PAVIMENTO HIDRAULICO EN LAS CALLES CARLOS A. MADRAZO, CRISTOBAL COLON Y LAZARO CARDENAS DEL RIO DE LA VILLA EL TRIUNFO VI,EL TRIUNFO</t>
  </si>
  <si>
    <t>OP242 CONSTRUCCION DE PAVIMENTO HIDRAULICO, GUARNICIONES Y BANQUETAS DEL BOULEVARD "FRANCISCO J. SANTA MARIA" DE LA COLONIA CENTRO DE LA VILLA EL TRIUNFO VI,EL TRIUNFO</t>
  </si>
  <si>
    <t>OP243 CONSTRUCCION DE PLANTA DE TRATAMIENTO DE AGUAS RESIDUALES PO,MULTÉ</t>
  </si>
  <si>
    <t>PBR020 EROGACIONES COMPLEMENTARIAS (REMANENTE HIDROCARBUROS
2016)
 CD,BALANCÁN</t>
  </si>
  <si>
    <t>PBR021 EROGACIONES COMPLEMENTARIAS (REMANENTE 2016 HIDROCARBUROS DE INTERESES
2015)
 CD,BALANCÁN</t>
  </si>
  <si>
    <t>PBR022 EROGACIONES COMPLEMENTARIAS (REMANENTE HIDROCARBUROS INTERESES 2016)
 CD,BALANCÁN</t>
  </si>
  <si>
    <t>PBR023 EROGACIONES COMPLEMENTARIAS (REMANENTE 2016 DE HIDROCARBUROS
2015)
 CD,BALANCÁN</t>
  </si>
  <si>
    <t>PBR044 EROGACIONES COMPLEMENTARIAS (FONDO DE ENTIDADES Y MUNICIPIOS PRODUCTORES DE HIDROCARBUROS EN REGIONES MARITIMAS 2017)
 CD,BALANCÁN</t>
  </si>
  <si>
    <t>PBR046 EROGACIONES COMPLEMENTARIAS (FDO. ENT. Y MPIOS. PROD. DE HIDROCARBUROS INTERESES 2017)
 CD,BALANCÁN</t>
  </si>
  <si>
    <t>PBR067 EROGACIONES COMPLEMENTARIAS (FONDO PARA ENTIDADES FEDERATIVAS Y MUNICIPIOS PRODUCTORES DE HIDROCARBUROS
2017)(MECANIZACION)
 CD,BALANCÁN</t>
  </si>
  <si>
    <t>PBR068 EROGACIONES COMPLEMENTARIAS (FONDO PARA ENTIDADES FEDERATIVAS Y MUNICIPIOS PRODUCTORES DE HIDROCARBUROS
2017)(CONVENIO)
 CD,BALANCÁN</t>
  </si>
  <si>
    <t>OP101 CONSTRUCCION DE PAVIMENTO HIDRAULICO EN EL PERIFERICO DE LA CD, BALANCAN CD,BALANCÁN</t>
  </si>
  <si>
    <t>PBR018 EROGACIONES COMPLEMENTARIAS (REMANENTE FORTALECE 2016)
 CD,BALANCÁN</t>
  </si>
  <si>
    <t>FONDO PARA EL FORTALECIMIENTO DE LA INFRAESTRUCTURA ESTATAL Y MUNICIPAL (FORTALECE) REMANENTE</t>
  </si>
  <si>
    <t>PBR019 EROGACIONES COMPLEMENTARIAS (REMANENTE FORTALECE INTERESES 2016)
 CD,BALANCÁN</t>
  </si>
  <si>
    <t>PBR048 EROGACIONES COMPLEMENTARIAS (CONVENIO PARA EL OTORGAMIENTO DE SUBSIDIOS DEL FONDO PARA EL FORTALECIMIENTO DE LA INFRAESTRUCTURA ESTATAL Y MUNICIPAL 2017)
 CD,BALANCÁN</t>
  </si>
  <si>
    <t>PBR054 EROGACIONES COMPLEMENTARIAS (FORTALECE INTERESES 2017)
 CD,BALANCÁN</t>
  </si>
  <si>
    <t>PBR026 EROGACIONES COMPLEMENTARIAS (REMANENTE FORT. FINANCIERO
2016)
 CD,BALANCÁN</t>
  </si>
  <si>
    <t>FORTALECIMIENTO FINANCIERO REMANENTE</t>
  </si>
  <si>
    <t>PBR027 EROGACIONES COMPLEMENTARIAS (REMANENTE FORT. FINANCIERO INTERESES 2016)
 CD,BALANCÁN</t>
  </si>
  <si>
    <t>OP015 CONSTRUCCION DE CANCHA DE FUTBOL 7 INSTITUTO TECNOLOGICO SUPERIOR DE LOS RIOS DE BALANCAN, TABASCO (ANTES OP159 REFRENDO 2016) CD,BALANCÁN</t>
  </si>
  <si>
    <t>PBR008 EROGACIONES COMPLEMENTARIAS (FORT. FINANCIERO P/INVERSION 4)
 CD,BALANCÁN</t>
  </si>
  <si>
    <t>OP201 CONSTRUCCION DE PAVIMENTO HIDRAULICO Y DRENAJE SANITARIO EN LA CALLE CUAHUTEMOC DE LA VILLA QUETZALCOATL VI,QUETZALCÓATL (CUATRO POBLADOS)</t>
  </si>
  <si>
    <t>OP202 CONSTRUCCION DE BANQUETAS Y GUARNICIONES EN LAS CALLES IGNACIO ALLENDE, CONSTITUCION Y PINO SUAREZ EJ,APATZINGÁN</t>
  </si>
  <si>
    <t>PBR062 EROGACIONES COMPLEMENTARIAS (CONVENIO PARA FRONTERAS 2017)
 CD,BALANCÁN</t>
  </si>
  <si>
    <t>PBR064 EROGACIONES COMPLEMENTARIAS (CONVENIO FRONTERAS INTERESES 2017)
 CD,BALANCÁN</t>
  </si>
  <si>
    <t>OP098/SD940 CONSTRUCCION DE DRENAJE SANITARIO EN EL POB. MULTE DE EL MUNICIPIO DE BALANCAN TABASCO 60% FISE PO,MULTÉ</t>
  </si>
  <si>
    <t>PBR010 EROGACIONES COMPLEMENTARIAS (REMANENTE FISE
2016)
 CD,BALANCÁN</t>
  </si>
  <si>
    <t>FIII FONDO DE APORTACIONES PARA LA INFRAESTRUCTURA SOCIAL ESTATAL (FISE) REMANENTE</t>
  </si>
  <si>
    <t>PBR011 EROGACIONES COMPLEMENTARIAS (REMANENTE FISE INTERESES 2016)
 CD,BALANCÁN</t>
  </si>
  <si>
    <t>PBR050 EROGACIONES COMPLEMENTARIAS (CONVENIO DE ACUERDO DE COORDINACION FISE 2017)
 CD,BALANCÁN</t>
  </si>
  <si>
    <t>PBR063 EROGACIONES COMPLEMENTARIAS (FISE INTERESES
2017)
 CD,BALANCÁN</t>
  </si>
  <si>
    <t>ISR PARTICIPABLE ECONOMIAS</t>
  </si>
  <si>
    <t xml:space="preserve">RESUMEN PRESUPUESTO AUTORIZADO Y MODIFICADO </t>
  </si>
  <si>
    <t xml:space="preserve"> ADELANTO DE PARTICIPACIONES ECONOMÍAS</t>
  </si>
  <si>
    <t>RESUMEN PRESUPUESTO AUTORIZADO Y MODIFICADO</t>
  </si>
  <si>
    <t>INGRESOS DE GESTION ECONOMIAS</t>
  </si>
  <si>
    <t>FORTASEG REFRENDO</t>
  </si>
  <si>
    <t>FORTASEG ECONOMIAS</t>
  </si>
  <si>
    <t>PROGRAMA INFRAESTRUCTURA ECONOMÍAS</t>
  </si>
  <si>
    <t>RESUMEN PRESUPUESTO AUTORIZADO Y MODIFICADO DE RECURSOS</t>
  </si>
  <si>
    <r>
      <t>RESUMEN PRESUPUESTO AUTORIZADO Y MODIFICADO</t>
    </r>
    <r>
      <rPr>
        <b/>
        <sz val="14"/>
        <color indexed="51"/>
        <rFont val="Arial"/>
        <family val="2"/>
      </rPr>
      <t/>
    </r>
  </si>
  <si>
    <t xml:space="preserve">PROGRAMA DE TRATAMIENTO DE AGUAS RESIDUALES </t>
  </si>
  <si>
    <t xml:space="preserve"> PROAGUA APARTADO URBANO APAUR</t>
  </si>
  <si>
    <t xml:space="preserve"> PROAGUA APARTADO URBANO APAUR ECONOMIAS</t>
  </si>
  <si>
    <t>FONDO DE CULTURA REMANENTES ECONOMIAS</t>
  </si>
  <si>
    <t xml:space="preserve"> PROYECTOS DE DESARROLLO REGIONAL</t>
  </si>
  <si>
    <t xml:space="preserve"> FONDO PARA LAS ENTIDADES FEDERATIVAS Y MUNICIPIOS PRODUCTORES DE HIDROCARBUROS</t>
  </si>
  <si>
    <t xml:space="preserve"> FONDO PARA LAS ENTIDADES FEDERATIVAS Y MUNICIPIOS PRODUCTORES DE HIDROCARBUROS ECONOMIAS</t>
  </si>
  <si>
    <t xml:space="preserve"> FONDO PARA EL  FORTALECIMIENTO DE LA INFRAESTRUCTURA ESTATAL Y MUNICIPAL (FORTALECE)</t>
  </si>
  <si>
    <t xml:space="preserve"> FONDO PARA EL  FORTALECIMIENTO DE LA INFRAESTRUCTURA ESTATAL Y MUNICIPAL (FORTALECE) ECONOMIAS</t>
  </si>
  <si>
    <t xml:space="preserve"> FORTALECIMIENTO FINANCIERO ECONOMIAS</t>
  </si>
  <si>
    <t>FONDO DE APORTACIONES PARA LA INFRAESTRUCTURA SOCIAL ESTATAL (FISE)</t>
  </si>
  <si>
    <t>FONDO DE APORTACIONES PARA LA INFRAESTRUCTURA SOCIAL ESTATAL (FISE) ECONOMIAS</t>
  </si>
  <si>
    <t>FONDO DE APORTACIONES PARA EL FORTALECIMIENTO DE LOS MUNICIPIOS (FORTAMUN)</t>
  </si>
  <si>
    <t>FONDO DE APORTACIONES PARA LA INFRAESTRUCTURA SOCIAL MUNICIPAL (FISM)</t>
  </si>
  <si>
    <t>FONDO DE APORTACIONES PARA EL FORTALECIMIENTO DE LOS MUNICIPIOS (FORTAMUN) ECONOMIAS</t>
  </si>
  <si>
    <t xml:space="preserve"> RECURSOS TRANSFERIDOS</t>
  </si>
  <si>
    <t>EN CUMPLIMIENTO A LOS ARTÍCULOS 41, PÁRRAFO CUARTO  DE LA CONSTITUCIÓN POLÍTICA DEL ESTADO DE TABASCO;  2, FRACCION XVII,  8, PÁRRAFO CUARTO, 14 FRACCIONES II Y XI DE LA LEY DE FISCALIZACIÓN SUPERIOR DEL ESTADO; 29, FRACCION VII DE LA LEY ORGANICA DE LOS MUNICIPIOS DEL ESTADO DE TABASCO  PRESENTAMOS LA CUARTA AUTOEVALUACIÓN TRIMESTRAL 2017 Y MANIFESTAMOS BAJO PROTESTA DE DECIR VERDAD, QUE LAS CIFRAS PRESUPUESTALES Y FINANCIERAS, ASÍ COMO LOS AVANCES FÍSICOS-FINANCIEROS DE LAS OBRAS Y ACCIONES, CONTENIDAS EN ESTE DOCUMENTO DE AUTOEVALUACIÓN DEL H. AYUNTAMIENTO DE:  BALANCAN, TABASCO, CORRESPONDEN A LOS REGISTROS CONTABLES Y PRESUPUESTALES, ASÍ COMO  A LOS PROGRAMAS PRESUPUESTARIOS Y PROYECTOS AUTORIZADOS AL 31 DE  DICIEMBRE DE 2017; NO EXISTIENDO OMISIÓN DE REGISTRO DE DOCUMENTO ALGUNO, POR LO CUAL ASUMIMOS LA RESPONSABILIDAD DE SU CONTENIDO.</t>
  </si>
  <si>
    <t xml:space="preserve"> RECURSOS TRANSFERIDOS ECONOMIAS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</si>
</sst>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7" formatCode="&quot;$&quot;#,##0.00;\-&quot;$&quot;#,##0.0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N$&quot;* #,##0.00_);_(&quot;N$&quot;* \(#,##0.00\);_(&quot;N$&quot;* &quot;-&quot;??_);_(@_)"/>
    <numFmt numFmtId="165" formatCode="_(* #,##0.00_);_(* \(#,##0.00\);_(* &quot;-&quot;??_);_(@_)"/>
    <numFmt numFmtId="166" formatCode="#,##0.00_ ;[Red]\-#,##0.00\ "/>
    <numFmt numFmtId="167" formatCode="00000"/>
    <numFmt numFmtId="168" formatCode="&quot;$&quot;#,##0.00"/>
    <numFmt numFmtId="169" formatCode="#,##0.00_ ;\-#,##0.00\ "/>
  </numFmts>
  <fonts count="4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0"/>
      <color indexed="8"/>
      <name val="MS Sans Serif"/>
      <family val="2"/>
    </font>
    <font>
      <sz val="9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color indexed="8"/>
      <name val="Arial"/>
      <family val="2"/>
    </font>
    <font>
      <b/>
      <sz val="13.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4"/>
      <color indexed="51"/>
      <name val="Arial"/>
      <family val="2"/>
    </font>
    <font>
      <b/>
      <sz val="10"/>
      <color theme="1"/>
      <name val="Arial"/>
      <family val="2"/>
    </font>
    <font>
      <sz val="7"/>
      <name val="Arial"/>
      <family val="2"/>
    </font>
    <font>
      <b/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</borders>
  <cellStyleXfs count="25">
    <xf numFmtId="0" fontId="0" fillId="0" borderId="0"/>
    <xf numFmtId="0" fontId="14" fillId="0" borderId="0"/>
    <xf numFmtId="164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20" fillId="0" borderId="0"/>
    <xf numFmtId="9" fontId="14" fillId="0" borderId="0" applyFont="0" applyFill="0" applyBorder="0" applyAlignment="0" applyProtection="0"/>
    <xf numFmtId="0" fontId="13" fillId="0" borderId="0"/>
    <xf numFmtId="43" fontId="24" fillId="0" borderId="0" applyFont="0" applyFill="0" applyBorder="0" applyAlignment="0" applyProtection="0"/>
    <xf numFmtId="0" fontId="7" fillId="0" borderId="0"/>
    <xf numFmtId="0" fontId="6" fillId="0" borderId="0"/>
    <xf numFmtId="43" fontId="26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43" fontId="14" fillId="0" borderId="0" applyFont="0" applyFill="0" applyBorder="0" applyAlignment="0" applyProtection="0"/>
    <xf numFmtId="0" fontId="4" fillId="0" borderId="0"/>
    <xf numFmtId="43" fontId="14" fillId="0" borderId="0" applyFont="0" applyFill="0" applyBorder="0" applyAlignment="0" applyProtection="0"/>
    <xf numFmtId="0" fontId="4" fillId="0" borderId="0"/>
    <xf numFmtId="9" fontId="1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27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</cellStyleXfs>
  <cellXfs count="411">
    <xf numFmtId="0" fontId="0" fillId="0" borderId="0" xfId="0"/>
    <xf numFmtId="0" fontId="0" fillId="2" borderId="0" xfId="0" applyFill="1"/>
    <xf numFmtId="0" fontId="9" fillId="2" borderId="0" xfId="0" applyFont="1" applyFill="1"/>
    <xf numFmtId="0" fontId="0" fillId="2" borderId="0" xfId="0" applyFill="1" applyBorder="1"/>
    <xf numFmtId="0" fontId="14" fillId="2" borderId="0" xfId="1" applyFill="1"/>
    <xf numFmtId="0" fontId="14" fillId="2" borderId="0" xfId="1" applyFill="1" applyAlignment="1">
      <alignment horizontal="centerContinuous"/>
    </xf>
    <xf numFmtId="0" fontId="10" fillId="2" borderId="0" xfId="1" applyFont="1" applyFill="1" applyAlignment="1">
      <alignment horizontal="centerContinuous"/>
    </xf>
    <xf numFmtId="0" fontId="12" fillId="2" borderId="0" xfId="1" applyFont="1" applyFill="1"/>
    <xf numFmtId="0" fontId="16" fillId="2" borderId="0" xfId="1" applyFont="1" applyFill="1" applyBorder="1" applyAlignment="1">
      <alignment horizontal="centerContinuous"/>
    </xf>
    <xf numFmtId="0" fontId="11" fillId="2" borderId="11" xfId="1" applyFont="1" applyFill="1" applyBorder="1" applyAlignment="1">
      <alignment horizontal="centerContinuous"/>
    </xf>
    <xf numFmtId="0" fontId="14" fillId="2" borderId="10" xfId="1" applyFill="1" applyBorder="1"/>
    <xf numFmtId="0" fontId="12" fillId="4" borderId="10" xfId="1" applyFont="1" applyFill="1" applyBorder="1" applyAlignment="1">
      <alignment horizontal="center"/>
    </xf>
    <xf numFmtId="0" fontId="12" fillId="2" borderId="13" xfId="1" applyFont="1" applyFill="1" applyBorder="1"/>
    <xf numFmtId="4" fontId="12" fillId="2" borderId="13" xfId="1" applyNumberFormat="1" applyFont="1" applyFill="1" applyBorder="1"/>
    <xf numFmtId="0" fontId="12" fillId="2" borderId="1" xfId="1" applyFont="1" applyFill="1" applyBorder="1" applyAlignment="1">
      <alignment horizontal="centerContinuous"/>
    </xf>
    <xf numFmtId="0" fontId="12" fillId="2" borderId="12" xfId="1" applyFont="1" applyFill="1" applyBorder="1" applyAlignment="1">
      <alignment horizontal="centerContinuous"/>
    </xf>
    <xf numFmtId="0" fontId="8" fillId="2" borderId="0" xfId="1" applyFont="1" applyFill="1" applyBorder="1" applyAlignment="1">
      <alignment horizontal="centerContinuous"/>
    </xf>
    <xf numFmtId="0" fontId="10" fillId="2" borderId="0" xfId="1" applyFont="1" applyFill="1" applyBorder="1" applyAlignment="1">
      <alignment horizontal="centerContinuous"/>
    </xf>
    <xf numFmtId="0" fontId="10" fillId="2" borderId="11" xfId="1" applyFont="1" applyFill="1" applyBorder="1" applyAlignment="1">
      <alignment horizontal="centerContinuous"/>
    </xf>
    <xf numFmtId="166" fontId="14" fillId="2" borderId="0" xfId="1" applyNumberFormat="1" applyFill="1"/>
    <xf numFmtId="0" fontId="11" fillId="2" borderId="0" xfId="1" applyFont="1" applyFill="1" applyBorder="1" applyAlignment="1">
      <alignment horizontal="centerContinuous"/>
    </xf>
    <xf numFmtId="0" fontId="14" fillId="0" borderId="0" xfId="1"/>
    <xf numFmtId="0" fontId="22" fillId="2" borderId="0" xfId="1" applyFont="1" applyFill="1"/>
    <xf numFmtId="0" fontId="12" fillId="4" borderId="5" xfId="1" applyFont="1" applyFill="1" applyBorder="1" applyAlignment="1">
      <alignment horizontal="center"/>
    </xf>
    <xf numFmtId="0" fontId="12" fillId="4" borderId="7" xfId="1" applyFont="1" applyFill="1" applyBorder="1" applyAlignment="1">
      <alignment horizontal="center"/>
    </xf>
    <xf numFmtId="0" fontId="14" fillId="0" borderId="0" xfId="1" applyAlignment="1">
      <alignment horizontal="centerContinuous"/>
    </xf>
    <xf numFmtId="4" fontId="14" fillId="0" borderId="0" xfId="1" applyNumberFormat="1"/>
    <xf numFmtId="4" fontId="19" fillId="2" borderId="0" xfId="1" applyNumberFormat="1" applyFont="1" applyFill="1"/>
    <xf numFmtId="9" fontId="19" fillId="2" borderId="0" xfId="1" applyNumberFormat="1" applyFont="1" applyFill="1" applyBorder="1" applyAlignment="1">
      <alignment horizontal="center"/>
    </xf>
    <xf numFmtId="4" fontId="19" fillId="2" borderId="0" xfId="1" applyNumberFormat="1" applyFont="1" applyFill="1" applyBorder="1"/>
    <xf numFmtId="0" fontId="14" fillId="2" borderId="0" xfId="1" applyFont="1" applyFill="1" applyBorder="1" applyAlignment="1">
      <alignment horizontal="centerContinuous"/>
    </xf>
    <xf numFmtId="0" fontId="17" fillId="2" borderId="0" xfId="1" applyFont="1" applyFill="1" applyBorder="1" applyAlignment="1">
      <alignment horizontal="centerContinuous"/>
    </xf>
    <xf numFmtId="0" fontId="12" fillId="2" borderId="11" xfId="1" applyFont="1" applyFill="1" applyBorder="1" applyAlignment="1">
      <alignment horizontal="center" vertical="top"/>
    </xf>
    <xf numFmtId="0" fontId="14" fillId="0" borderId="0" xfId="1" applyFill="1"/>
    <xf numFmtId="0" fontId="14" fillId="2" borderId="6" xfId="1" applyFont="1" applyFill="1" applyBorder="1"/>
    <xf numFmtId="0" fontId="9" fillId="6" borderId="19" xfId="1" applyFont="1" applyFill="1" applyBorder="1" applyAlignment="1">
      <alignment horizontal="center" vertical="center" wrapText="1"/>
    </xf>
    <xf numFmtId="0" fontId="12" fillId="7" borderId="10" xfId="1" applyFont="1" applyFill="1" applyBorder="1" applyAlignment="1">
      <alignment horizontal="center"/>
    </xf>
    <xf numFmtId="0" fontId="9" fillId="7" borderId="9" xfId="1" applyFont="1" applyFill="1" applyBorder="1" applyAlignment="1">
      <alignment horizontal="center"/>
    </xf>
    <xf numFmtId="0" fontId="9" fillId="6" borderId="19" xfId="1" applyFont="1" applyFill="1" applyBorder="1" applyAlignment="1">
      <alignment horizontal="center" vertical="center" wrapText="1"/>
    </xf>
    <xf numFmtId="0" fontId="14" fillId="5" borderId="0" xfId="1" applyFont="1" applyFill="1"/>
    <xf numFmtId="0" fontId="14" fillId="5" borderId="0" xfId="1" applyFill="1"/>
    <xf numFmtId="165" fontId="14" fillId="5" borderId="0" xfId="3" applyFont="1" applyFill="1"/>
    <xf numFmtId="0" fontId="9" fillId="2" borderId="0" xfId="0" applyFont="1" applyFill="1" applyAlignment="1">
      <alignment horizontal="center"/>
    </xf>
    <xf numFmtId="0" fontId="0" fillId="2" borderId="1" xfId="0" applyFill="1" applyBorder="1"/>
    <xf numFmtId="0" fontId="9" fillId="2" borderId="1" xfId="0" applyFont="1" applyFill="1" applyBorder="1" applyAlignment="1">
      <alignment horizontal="center"/>
    </xf>
    <xf numFmtId="0" fontId="12" fillId="2" borderId="14" xfId="1" applyFont="1" applyFill="1" applyBorder="1" applyAlignment="1">
      <alignment horizontal="center" vertical="top"/>
    </xf>
    <xf numFmtId="0" fontId="12" fillId="2" borderId="6" xfId="1" applyFont="1" applyFill="1" applyBorder="1" applyAlignment="1">
      <alignment horizontal="center" vertical="top"/>
    </xf>
    <xf numFmtId="0" fontId="15" fillId="2" borderId="6" xfId="1" applyFont="1" applyFill="1" applyBorder="1" applyAlignment="1">
      <alignment horizontal="left" vertical="top"/>
    </xf>
    <xf numFmtId="4" fontId="22" fillId="2" borderId="8" xfId="1" applyNumberFormat="1" applyFont="1" applyFill="1" applyBorder="1" applyAlignment="1">
      <alignment vertical="top"/>
    </xf>
    <xf numFmtId="4" fontId="22" fillId="2" borderId="5" xfId="1" applyNumberFormat="1" applyFont="1" applyFill="1" applyBorder="1" applyAlignment="1">
      <alignment vertical="top"/>
    </xf>
    <xf numFmtId="4" fontId="22" fillId="2" borderId="0" xfId="1" applyNumberFormat="1" applyFont="1" applyFill="1" applyBorder="1" applyAlignment="1">
      <alignment vertical="top"/>
    </xf>
    <xf numFmtId="4" fontId="22" fillId="0" borderId="11" xfId="1" applyNumberFormat="1" applyFont="1" applyBorder="1" applyAlignment="1">
      <alignment vertical="top"/>
    </xf>
    <xf numFmtId="4" fontId="22" fillId="2" borderId="11" xfId="1" applyNumberFormat="1" applyFont="1" applyFill="1" applyBorder="1" applyAlignment="1">
      <alignment vertical="top"/>
    </xf>
    <xf numFmtId="10" fontId="22" fillId="2" borderId="8" xfId="1" applyNumberFormat="1" applyFont="1" applyFill="1" applyBorder="1" applyAlignment="1">
      <alignment horizontal="center" vertical="top"/>
    </xf>
    <xf numFmtId="0" fontId="14" fillId="0" borderId="0" xfId="1" applyAlignment="1">
      <alignment vertical="top"/>
    </xf>
    <xf numFmtId="0" fontId="9" fillId="2" borderId="6" xfId="1" applyFont="1" applyFill="1" applyBorder="1" applyAlignment="1">
      <alignment horizontal="left" vertical="top"/>
    </xf>
    <xf numFmtId="4" fontId="22" fillId="2" borderId="6" xfId="1" applyNumberFormat="1" applyFont="1" applyFill="1" applyBorder="1" applyAlignment="1">
      <alignment vertical="top"/>
    </xf>
    <xf numFmtId="4" fontId="22" fillId="2" borderId="0" xfId="1" applyNumberFormat="1" applyFont="1" applyFill="1" applyAlignment="1">
      <alignment vertical="top"/>
    </xf>
    <xf numFmtId="10" fontId="22" fillId="2" borderId="6" xfId="1" applyNumberFormat="1" applyFont="1" applyFill="1" applyBorder="1" applyAlignment="1">
      <alignment horizontal="center" vertical="top"/>
    </xf>
    <xf numFmtId="0" fontId="9" fillId="2" borderId="6" xfId="1" applyFont="1" applyFill="1" applyBorder="1" applyAlignment="1">
      <alignment horizontal="left" vertical="top" wrapText="1"/>
    </xf>
    <xf numFmtId="4" fontId="22" fillId="2" borderId="10" xfId="1" applyNumberFormat="1" applyFont="1" applyFill="1" applyBorder="1" applyAlignment="1">
      <alignment vertical="top"/>
    </xf>
    <xf numFmtId="0" fontId="23" fillId="2" borderId="4" xfId="1" applyFont="1" applyFill="1" applyBorder="1" applyAlignment="1">
      <alignment vertical="top"/>
    </xf>
    <xf numFmtId="0" fontId="19" fillId="2" borderId="4" xfId="1" applyFont="1" applyFill="1" applyBorder="1" applyAlignment="1">
      <alignment vertical="top"/>
    </xf>
    <xf numFmtId="4" fontId="19" fillId="2" borderId="4" xfId="1" applyNumberFormat="1" applyFont="1" applyFill="1" applyBorder="1" applyAlignment="1">
      <alignment vertical="top"/>
    </xf>
    <xf numFmtId="10" fontId="19" fillId="2" borderId="4" xfId="1" applyNumberFormat="1" applyFont="1" applyFill="1" applyBorder="1" applyAlignment="1">
      <alignment horizontal="center" vertical="top"/>
    </xf>
    <xf numFmtId="0" fontId="15" fillId="2" borderId="10" xfId="1" applyFont="1" applyFill="1" applyBorder="1" applyAlignment="1">
      <alignment horizontal="left" vertical="top" wrapText="1"/>
    </xf>
    <xf numFmtId="0" fontId="23" fillId="2" borderId="9" xfId="1" applyFont="1" applyFill="1" applyBorder="1" applyAlignment="1">
      <alignment vertical="top"/>
    </xf>
    <xf numFmtId="4" fontId="19" fillId="2" borderId="9" xfId="1" applyNumberFormat="1" applyFont="1" applyFill="1" applyBorder="1" applyAlignment="1">
      <alignment vertical="top"/>
    </xf>
    <xf numFmtId="0" fontId="19" fillId="2" borderId="11" xfId="1" applyFont="1" applyFill="1" applyBorder="1" applyAlignment="1">
      <alignment vertical="top"/>
    </xf>
    <xf numFmtId="0" fontId="19" fillId="2" borderId="0" xfId="1" applyFont="1" applyFill="1" applyBorder="1" applyAlignment="1">
      <alignment vertical="top"/>
    </xf>
    <xf numFmtId="0" fontId="9" fillId="2" borderId="8" xfId="1" applyFont="1" applyFill="1" applyBorder="1" applyAlignment="1">
      <alignment horizontal="left" vertical="top" wrapText="1"/>
    </xf>
    <xf numFmtId="4" fontId="22" fillId="2" borderId="2" xfId="1" applyNumberFormat="1" applyFont="1" applyFill="1" applyBorder="1" applyAlignment="1">
      <alignment vertical="top"/>
    </xf>
    <xf numFmtId="9" fontId="19" fillId="2" borderId="4" xfId="1" applyNumberFormat="1" applyFont="1" applyFill="1" applyBorder="1" applyAlignment="1">
      <alignment horizontal="center" vertical="top"/>
    </xf>
    <xf numFmtId="0" fontId="17" fillId="2" borderId="9" xfId="1" applyFont="1" applyFill="1" applyBorder="1" applyAlignment="1">
      <alignment horizontal="centerContinuous" vertical="top"/>
    </xf>
    <xf numFmtId="0" fontId="14" fillId="2" borderId="4" xfId="1" applyFont="1" applyFill="1" applyBorder="1" applyAlignment="1">
      <alignment horizontal="centerContinuous" vertical="top"/>
    </xf>
    <xf numFmtId="43" fontId="19" fillId="2" borderId="0" xfId="10" applyFont="1" applyFill="1"/>
    <xf numFmtId="0" fontId="19" fillId="2" borderId="4" xfId="1" applyFont="1" applyFill="1" applyBorder="1" applyAlignment="1">
      <alignment horizontal="left" vertical="top"/>
    </xf>
    <xf numFmtId="0" fontId="9" fillId="3" borderId="6" xfId="1" applyFont="1" applyFill="1" applyBorder="1"/>
    <xf numFmtId="0" fontId="9" fillId="0" borderId="0" xfId="1" applyFont="1"/>
    <xf numFmtId="0" fontId="19" fillId="4" borderId="4" xfId="1" applyFont="1" applyFill="1" applyBorder="1" applyAlignment="1">
      <alignment horizontal="centerContinuous" vertical="center" wrapText="1"/>
    </xf>
    <xf numFmtId="0" fontId="19" fillId="4" borderId="9" xfId="1" applyFont="1" applyFill="1" applyBorder="1" applyAlignment="1">
      <alignment horizontal="centerContinuous" vertical="center" wrapText="1"/>
    </xf>
    <xf numFmtId="0" fontId="15" fillId="4" borderId="3" xfId="1" applyFont="1" applyFill="1" applyBorder="1" applyAlignment="1">
      <alignment horizontal="centerContinuous" vertical="center"/>
    </xf>
    <xf numFmtId="0" fontId="15" fillId="4" borderId="15" xfId="1" applyFont="1" applyFill="1" applyBorder="1" applyAlignment="1">
      <alignment horizontal="centerContinuous" vertical="center"/>
    </xf>
    <xf numFmtId="0" fontId="15" fillId="4" borderId="4" xfId="1" applyFont="1" applyFill="1" applyBorder="1" applyAlignment="1">
      <alignment horizontal="center" vertical="center"/>
    </xf>
    <xf numFmtId="0" fontId="15" fillId="4" borderId="15" xfId="1" applyFont="1" applyFill="1" applyBorder="1" applyAlignment="1">
      <alignment horizontal="center" vertical="center"/>
    </xf>
    <xf numFmtId="0" fontId="18" fillId="4" borderId="12" xfId="1" applyFont="1" applyFill="1" applyBorder="1" applyAlignment="1">
      <alignment horizontal="center" vertical="center" wrapText="1"/>
    </xf>
    <xf numFmtId="43" fontId="14" fillId="0" borderId="0" xfId="1" applyNumberFormat="1"/>
    <xf numFmtId="0" fontId="9" fillId="0" borderId="0" xfId="1" applyFont="1" applyFill="1" applyAlignment="1">
      <alignment horizontal="center"/>
    </xf>
    <xf numFmtId="4" fontId="14" fillId="0" borderId="0" xfId="1" applyNumberFormat="1" applyAlignment="1">
      <alignment vertical="top"/>
    </xf>
    <xf numFmtId="166" fontId="14" fillId="2" borderId="6" xfId="10" applyNumberFormat="1" applyFont="1" applyFill="1" applyBorder="1"/>
    <xf numFmtId="166" fontId="9" fillId="3" borderId="6" xfId="10" applyNumberFormat="1" applyFont="1" applyFill="1" applyBorder="1"/>
    <xf numFmtId="166" fontId="14" fillId="2" borderId="10" xfId="1" applyNumberFormat="1" applyFill="1" applyBorder="1"/>
    <xf numFmtId="166" fontId="14" fillId="0" borderId="0" xfId="1" applyNumberFormat="1"/>
    <xf numFmtId="166" fontId="0" fillId="0" borderId="0" xfId="0" applyNumberFormat="1" applyAlignment="1">
      <alignment vertical="top" wrapText="1"/>
    </xf>
    <xf numFmtId="165" fontId="14" fillId="2" borderId="0" xfId="3" applyFont="1" applyFill="1"/>
    <xf numFmtId="43" fontId="14" fillId="0" borderId="0" xfId="10" applyFont="1"/>
    <xf numFmtId="43" fontId="14" fillId="0" borderId="0" xfId="10" applyFont="1" applyAlignment="1">
      <alignment vertical="top"/>
    </xf>
    <xf numFmtId="43" fontId="14" fillId="0" borderId="0" xfId="1" applyNumberFormat="1" applyAlignment="1">
      <alignment vertical="top"/>
    </xf>
    <xf numFmtId="0" fontId="15" fillId="4" borderId="4" xfId="1" applyFont="1" applyFill="1" applyBorder="1" applyAlignment="1">
      <alignment horizontal="center" vertical="center"/>
    </xf>
    <xf numFmtId="0" fontId="0" fillId="5" borderId="0" xfId="0" applyFill="1"/>
    <xf numFmtId="0" fontId="0" fillId="5" borderId="0" xfId="0" applyFill="1" applyBorder="1"/>
    <xf numFmtId="0" fontId="9" fillId="5" borderId="0" xfId="0" applyFont="1" applyFill="1" applyAlignment="1">
      <alignment horizontal="center"/>
    </xf>
    <xf numFmtId="0" fontId="9" fillId="5" borderId="1" xfId="0" applyFont="1" applyFill="1" applyBorder="1" applyAlignment="1">
      <alignment horizontal="center"/>
    </xf>
    <xf numFmtId="0" fontId="0" fillId="5" borderId="1" xfId="0" applyFill="1" applyBorder="1"/>
    <xf numFmtId="4" fontId="22" fillId="2" borderId="3" xfId="1" applyNumberFormat="1" applyFont="1" applyFill="1" applyBorder="1" applyAlignment="1">
      <alignment vertical="top"/>
    </xf>
    <xf numFmtId="4" fontId="22" fillId="2" borderId="11" xfId="1" applyNumberFormat="1" applyFont="1" applyFill="1" applyBorder="1" applyAlignment="1">
      <alignment vertical="top"/>
    </xf>
    <xf numFmtId="4" fontId="19" fillId="2" borderId="9" xfId="1" applyNumberFormat="1" applyFont="1" applyFill="1" applyBorder="1" applyAlignment="1">
      <alignment vertical="top"/>
    </xf>
    <xf numFmtId="0" fontId="15" fillId="4" borderId="4" xfId="1" applyFont="1" applyFill="1" applyBorder="1" applyAlignment="1">
      <alignment horizontal="center" vertical="center"/>
    </xf>
    <xf numFmtId="0" fontId="15" fillId="4" borderId="4" xfId="1" applyFont="1" applyFill="1" applyBorder="1" applyAlignment="1">
      <alignment horizontal="center" vertical="center"/>
    </xf>
    <xf numFmtId="4" fontId="12" fillId="5" borderId="4" xfId="1" applyNumberFormat="1" applyFont="1" applyFill="1" applyBorder="1" applyAlignment="1">
      <alignment horizontal="right" vertical="top"/>
    </xf>
    <xf numFmtId="0" fontId="15" fillId="4" borderId="4" xfId="1" applyFont="1" applyFill="1" applyBorder="1" applyAlignment="1">
      <alignment horizontal="center" vertical="center"/>
    </xf>
    <xf numFmtId="168" fontId="9" fillId="0" borderId="0" xfId="1" applyNumberFormat="1" applyFont="1"/>
    <xf numFmtId="0" fontId="14" fillId="2" borderId="20" xfId="1" applyFill="1" applyBorder="1"/>
    <xf numFmtId="166" fontId="14" fillId="2" borderId="20" xfId="1" applyNumberFormat="1" applyFill="1" applyBorder="1"/>
    <xf numFmtId="0" fontId="9" fillId="3" borderId="21" xfId="1" applyFont="1" applyFill="1" applyBorder="1"/>
    <xf numFmtId="166" fontId="14" fillId="2" borderId="11" xfId="10" applyNumberFormat="1" applyFont="1" applyFill="1" applyBorder="1"/>
    <xf numFmtId="166" fontId="14" fillId="2" borderId="12" xfId="1" applyNumberFormat="1" applyFill="1" applyBorder="1"/>
    <xf numFmtId="166" fontId="9" fillId="3" borderId="21" xfId="1" applyNumberFormat="1" applyFont="1" applyFill="1" applyBorder="1"/>
    <xf numFmtId="0" fontId="14" fillId="2" borderId="21" xfId="1" applyFill="1" applyBorder="1"/>
    <xf numFmtId="166" fontId="9" fillId="3" borderId="21" xfId="10" applyNumberFormat="1" applyFont="1" applyFill="1" applyBorder="1"/>
    <xf numFmtId="0" fontId="14" fillId="2" borderId="22" xfId="1" applyFill="1" applyBorder="1"/>
    <xf numFmtId="0" fontId="11" fillId="0" borderId="0" xfId="6" applyFont="1" applyAlignment="1"/>
    <xf numFmtId="0" fontId="9" fillId="2" borderId="0" xfId="0" applyFont="1" applyFill="1" applyAlignment="1"/>
    <xf numFmtId="0" fontId="0" fillId="2" borderId="0" xfId="0" applyFill="1" applyAlignment="1"/>
    <xf numFmtId="10" fontId="22" fillId="2" borderId="4" xfId="1" applyNumberFormat="1" applyFont="1" applyFill="1" applyBorder="1" applyAlignment="1">
      <alignment horizontal="center" vertical="top"/>
    </xf>
    <xf numFmtId="0" fontId="14" fillId="2" borderId="4" xfId="1" applyFont="1" applyFill="1" applyBorder="1" applyAlignment="1">
      <alignment vertical="top"/>
    </xf>
    <xf numFmtId="0" fontId="9" fillId="0" borderId="0" xfId="1" applyFont="1" applyFill="1" applyAlignment="1">
      <alignment horizontal="center" vertical="center"/>
    </xf>
    <xf numFmtId="0" fontId="14" fillId="0" borderId="0" xfId="1" applyFill="1" applyAlignment="1">
      <alignment vertical="center"/>
    </xf>
    <xf numFmtId="0" fontId="14" fillId="2" borderId="20" xfId="1" applyFill="1" applyBorder="1" applyAlignment="1">
      <alignment vertical="center"/>
    </xf>
    <xf numFmtId="0" fontId="14" fillId="2" borderId="6" xfId="1" applyFill="1" applyBorder="1" applyAlignment="1">
      <alignment vertical="center"/>
    </xf>
    <xf numFmtId="0" fontId="9" fillId="3" borderId="6" xfId="1" applyFont="1" applyFill="1" applyBorder="1" applyAlignment="1">
      <alignment vertical="center"/>
    </xf>
    <xf numFmtId="0" fontId="14" fillId="2" borderId="10" xfId="1" applyFill="1" applyBorder="1" applyAlignment="1">
      <alignment vertical="center"/>
    </xf>
    <xf numFmtId="0" fontId="14" fillId="2" borderId="0" xfId="1" applyFill="1" applyAlignment="1">
      <alignment vertical="center"/>
    </xf>
    <xf numFmtId="0" fontId="14" fillId="0" borderId="0" xfId="1" applyAlignment="1">
      <alignment vertical="center"/>
    </xf>
    <xf numFmtId="0" fontId="15" fillId="4" borderId="4" xfId="1" applyFont="1" applyFill="1" applyBorder="1" applyAlignment="1">
      <alignment horizontal="center" vertical="center"/>
    </xf>
    <xf numFmtId="43" fontId="9" fillId="0" borderId="0" xfId="10" applyFont="1"/>
    <xf numFmtId="0" fontId="28" fillId="0" borderId="0" xfId="1" applyFont="1"/>
    <xf numFmtId="43" fontId="28" fillId="0" borderId="0" xfId="10" applyFont="1"/>
    <xf numFmtId="43" fontId="28" fillId="0" borderId="0" xfId="10" applyFont="1" applyFill="1"/>
    <xf numFmtId="166" fontId="21" fillId="2" borderId="21" xfId="1" applyNumberFormat="1" applyFont="1" applyFill="1" applyBorder="1" applyAlignment="1">
      <alignment vertical="top"/>
    </xf>
    <xf numFmtId="0" fontId="14" fillId="0" borderId="20" xfId="1" applyBorder="1"/>
    <xf numFmtId="43" fontId="9" fillId="3" borderId="21" xfId="10" applyNumberFormat="1" applyFont="1" applyFill="1" applyBorder="1" applyAlignment="1">
      <alignment horizontal="right"/>
    </xf>
    <xf numFmtId="0" fontId="15" fillId="4" borderId="4" xfId="1" applyFont="1" applyFill="1" applyBorder="1" applyAlignment="1">
      <alignment horizontal="center" vertical="center"/>
    </xf>
    <xf numFmtId="0" fontId="11" fillId="5" borderId="0" xfId="1" applyFont="1" applyFill="1" applyBorder="1" applyAlignment="1">
      <alignment horizontal="centerContinuous"/>
    </xf>
    <xf numFmtId="166" fontId="14" fillId="5" borderId="0" xfId="1" applyNumberFormat="1" applyFill="1"/>
    <xf numFmtId="0" fontId="12" fillId="7" borderId="9" xfId="1" applyFont="1" applyFill="1" applyBorder="1" applyAlignment="1">
      <alignment horizontal="center"/>
    </xf>
    <xf numFmtId="0" fontId="15" fillId="4" borderId="4" xfId="1" applyFont="1" applyFill="1" applyBorder="1" applyAlignment="1">
      <alignment horizontal="center" vertical="center"/>
    </xf>
    <xf numFmtId="0" fontId="9" fillId="3" borderId="25" xfId="1" applyFont="1" applyFill="1" applyBorder="1" applyAlignment="1">
      <alignment vertical="center"/>
    </xf>
    <xf numFmtId="43" fontId="14" fillId="0" borderId="0" xfId="1" applyNumberFormat="1" applyFill="1"/>
    <xf numFmtId="0" fontId="29" fillId="4" borderId="4" xfId="0" applyFont="1" applyFill="1" applyBorder="1" applyAlignment="1">
      <alignment horizontal="centerContinuous" vertical="center"/>
    </xf>
    <xf numFmtId="0" fontId="29" fillId="0" borderId="4" xfId="0" applyFont="1" applyBorder="1"/>
    <xf numFmtId="168" fontId="0" fillId="0" borderId="4" xfId="0" applyNumberFormat="1" applyBorder="1"/>
    <xf numFmtId="168" fontId="29" fillId="0" borderId="4" xfId="0" applyNumberFormat="1" applyFont="1" applyBorder="1" applyAlignment="1">
      <alignment vertical="center"/>
    </xf>
    <xf numFmtId="168" fontId="29" fillId="0" borderId="4" xfId="0" applyNumberFormat="1" applyFont="1" applyBorder="1"/>
    <xf numFmtId="0" fontId="29" fillId="0" borderId="4" xfId="0" applyFont="1" applyBorder="1" applyAlignment="1">
      <alignment vertical="center"/>
    </xf>
    <xf numFmtId="0" fontId="2" fillId="0" borderId="0" xfId="23" applyAlignment="1">
      <alignment horizontal="centerContinuous"/>
    </xf>
    <xf numFmtId="0" fontId="2" fillId="0" borderId="0" xfId="23"/>
    <xf numFmtId="0" fontId="31" fillId="4" borderId="4" xfId="23" applyFont="1" applyFill="1" applyBorder="1" applyAlignment="1">
      <alignment horizontal="centerContinuous" vertical="center"/>
    </xf>
    <xf numFmtId="0" fontId="31" fillId="4" borderId="4" xfId="23" applyFont="1" applyFill="1" applyBorder="1" applyAlignment="1">
      <alignment horizontal="centerContinuous" vertical="center" wrapText="1"/>
    </xf>
    <xf numFmtId="0" fontId="2" fillId="0" borderId="0" xfId="24"/>
    <xf numFmtId="0" fontId="2" fillId="0" borderId="0" xfId="24" applyAlignment="1">
      <alignment horizontal="right"/>
    </xf>
    <xf numFmtId="0" fontId="15" fillId="4" borderId="4" xfId="1" applyFont="1" applyFill="1" applyBorder="1" applyAlignment="1">
      <alignment horizontal="center" vertical="center"/>
    </xf>
    <xf numFmtId="0" fontId="9" fillId="4" borderId="4" xfId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Alignment="1">
      <alignment horizontal="right"/>
    </xf>
    <xf numFmtId="0" fontId="29" fillId="4" borderId="4" xfId="0" applyFont="1" applyFill="1" applyBorder="1" applyAlignment="1">
      <alignment horizontal="center" vertical="center"/>
    </xf>
    <xf numFmtId="0" fontId="0" fillId="0" borderId="4" xfId="0" applyBorder="1"/>
    <xf numFmtId="0" fontId="33" fillId="0" borderId="4" xfId="0" applyFont="1" applyBorder="1" applyAlignment="1">
      <alignment horizontal="center"/>
    </xf>
    <xf numFmtId="0" fontId="29" fillId="4" borderId="4" xfId="0" applyFont="1" applyFill="1" applyBorder="1" applyAlignment="1">
      <alignment horizontal="centerContinuous" vertical="center" wrapText="1"/>
    </xf>
    <xf numFmtId="0" fontId="34" fillId="0" borderId="0" xfId="0" applyFont="1" applyAlignment="1">
      <alignment horizontal="centerContinuous"/>
    </xf>
    <xf numFmtId="0" fontId="16" fillId="0" borderId="0" xfId="0" applyFont="1" applyAlignment="1">
      <alignment horizontal="centerContinuous"/>
    </xf>
    <xf numFmtId="0" fontId="16" fillId="0" borderId="0" xfId="0" applyFont="1"/>
    <xf numFmtId="0" fontId="16" fillId="0" borderId="0" xfId="0" applyFont="1" applyAlignment="1">
      <alignment horizontal="right"/>
    </xf>
    <xf numFmtId="0" fontId="0" fillId="0" borderId="0" xfId="0" applyAlignment="1">
      <alignment horizontal="centerContinuous" vertical="center"/>
    </xf>
    <xf numFmtId="0" fontId="0" fillId="0" borderId="4" xfId="0" applyBorder="1" applyAlignment="1">
      <alignment horizontal="center"/>
    </xf>
    <xf numFmtId="10" fontId="0" fillId="0" borderId="4" xfId="0" applyNumberFormat="1" applyBorder="1" applyAlignment="1">
      <alignment horizontal="center"/>
    </xf>
    <xf numFmtId="10" fontId="29" fillId="0" borderId="4" xfId="0" applyNumberFormat="1" applyFont="1" applyBorder="1" applyAlignment="1">
      <alignment horizontal="center"/>
    </xf>
    <xf numFmtId="8" fontId="9" fillId="0" borderId="0" xfId="10" applyNumberFormat="1" applyFont="1"/>
    <xf numFmtId="0" fontId="0" fillId="0" borderId="4" xfId="0" applyBorder="1" applyAlignment="1">
      <alignment wrapText="1"/>
    </xf>
    <xf numFmtId="0" fontId="11" fillId="2" borderId="0" xfId="1" applyFont="1" applyFill="1" applyAlignment="1">
      <alignment horizontal="centerContinuous"/>
    </xf>
    <xf numFmtId="0" fontId="16" fillId="0" borderId="0" xfId="0" applyFont="1" applyAlignment="1">
      <alignment horizontal="centerContinuous" vertical="center"/>
    </xf>
    <xf numFmtId="0" fontId="11" fillId="2" borderId="0" xfId="1" applyFont="1" applyFill="1" applyAlignment="1"/>
    <xf numFmtId="0" fontId="16" fillId="0" borderId="0" xfId="1" applyFont="1"/>
    <xf numFmtId="43" fontId="16" fillId="0" borderId="0" xfId="10" applyFont="1"/>
    <xf numFmtId="0" fontId="16" fillId="2" borderId="0" xfId="1" applyFont="1" applyFill="1" applyAlignment="1">
      <alignment horizontal="centerContinuous"/>
    </xf>
    <xf numFmtId="0" fontId="16" fillId="0" borderId="0" xfId="1" applyFont="1" applyAlignment="1">
      <alignment horizontal="centerContinuous"/>
    </xf>
    <xf numFmtId="0" fontId="14" fillId="0" borderId="4" xfId="0" applyFont="1" applyBorder="1" applyAlignment="1">
      <alignment horizontal="center"/>
    </xf>
    <xf numFmtId="0" fontId="14" fillId="0" borderId="4" xfId="0" applyFont="1" applyBorder="1"/>
    <xf numFmtId="0" fontId="14" fillId="0" borderId="4" xfId="0" applyFont="1" applyBorder="1" applyAlignment="1">
      <alignment wrapText="1"/>
    </xf>
    <xf numFmtId="0" fontId="34" fillId="0" borderId="0" xfId="23" applyFont="1" applyAlignment="1">
      <alignment horizontal="centerContinuous"/>
    </xf>
    <xf numFmtId="0" fontId="0" fillId="0" borderId="0" xfId="0" applyAlignment="1">
      <alignment vertical="center"/>
    </xf>
    <xf numFmtId="168" fontId="14" fillId="0" borderId="4" xfId="0" applyNumberFormat="1" applyFont="1" applyBorder="1"/>
    <xf numFmtId="168" fontId="14" fillId="5" borderId="4" xfId="0" applyNumberFormat="1" applyFont="1" applyFill="1" applyBorder="1"/>
    <xf numFmtId="4" fontId="14" fillId="2" borderId="4" xfId="1" applyNumberFormat="1" applyFont="1" applyFill="1" applyBorder="1" applyAlignment="1" applyProtection="1">
      <alignment horizontal="right" vertical="top"/>
      <protection locked="0"/>
    </xf>
    <xf numFmtId="4" fontId="9" fillId="2" borderId="4" xfId="1" applyNumberFormat="1" applyFont="1" applyFill="1" applyBorder="1" applyAlignment="1">
      <alignment horizontal="right" vertical="top"/>
    </xf>
    <xf numFmtId="0" fontId="14" fillId="2" borderId="0" xfId="1" applyFont="1" applyFill="1" applyAlignment="1">
      <alignment vertical="top" wrapText="1"/>
    </xf>
    <xf numFmtId="43" fontId="14" fillId="2" borderId="0" xfId="10" applyFont="1" applyFill="1" applyAlignment="1">
      <alignment vertical="top"/>
    </xf>
    <xf numFmtId="168" fontId="0" fillId="0" borderId="0" xfId="0" applyNumberFormat="1"/>
    <xf numFmtId="43" fontId="0" fillId="0" borderId="0" xfId="10" applyFont="1"/>
    <xf numFmtId="43" fontId="0" fillId="0" borderId="0" xfId="0" applyNumberFormat="1"/>
    <xf numFmtId="0" fontId="8" fillId="5" borderId="0" xfId="1" applyFont="1" applyFill="1" applyBorder="1" applyAlignment="1">
      <alignment horizontal="centerContinuous"/>
    </xf>
    <xf numFmtId="0" fontId="12" fillId="5" borderId="13" xfId="1" applyFont="1" applyFill="1" applyBorder="1"/>
    <xf numFmtId="4" fontId="14" fillId="5" borderId="4" xfId="1" applyNumberFormat="1" applyFont="1" applyFill="1" applyBorder="1" applyAlignment="1" applyProtection="1">
      <alignment horizontal="right" vertical="top"/>
      <protection locked="0"/>
    </xf>
    <xf numFmtId="0" fontId="10" fillId="5" borderId="0" xfId="1" applyFont="1" applyFill="1" applyBorder="1" applyAlignment="1">
      <alignment horizontal="centerContinuous"/>
    </xf>
    <xf numFmtId="0" fontId="12" fillId="5" borderId="1" xfId="1" applyFont="1" applyFill="1" applyBorder="1" applyAlignment="1">
      <alignment horizontal="centerContinuous"/>
    </xf>
    <xf numFmtId="43" fontId="14" fillId="0" borderId="21" xfId="10" applyFont="1" applyBorder="1"/>
    <xf numFmtId="0" fontId="14" fillId="0" borderId="21" xfId="0" applyFont="1" applyBorder="1" applyAlignment="1">
      <alignment wrapText="1"/>
    </xf>
    <xf numFmtId="2" fontId="14" fillId="0" borderId="21" xfId="0" applyNumberFormat="1" applyFont="1" applyBorder="1" applyAlignment="1"/>
    <xf numFmtId="0" fontId="14" fillId="0" borderId="21" xfId="0" applyFont="1" applyBorder="1" applyAlignment="1">
      <alignment horizontal="left" wrapText="1"/>
    </xf>
    <xf numFmtId="8" fontId="14" fillId="0" borderId="0" xfId="10" applyNumberFormat="1" applyFont="1"/>
    <xf numFmtId="0" fontId="14" fillId="0" borderId="0" xfId="0" applyFont="1"/>
    <xf numFmtId="169" fontId="22" fillId="2" borderId="8" xfId="10" applyNumberFormat="1" applyFont="1" applyFill="1" applyBorder="1" applyAlignment="1">
      <alignment vertical="top"/>
    </xf>
    <xf numFmtId="0" fontId="22" fillId="2" borderId="10" xfId="1" applyFont="1" applyFill="1" applyBorder="1" applyAlignment="1">
      <alignment vertical="top"/>
    </xf>
    <xf numFmtId="0" fontId="22" fillId="2" borderId="0" xfId="1" applyFont="1" applyFill="1" applyAlignment="1">
      <alignment vertical="top"/>
    </xf>
    <xf numFmtId="0" fontId="14" fillId="2" borderId="0" xfId="1" applyFont="1" applyFill="1"/>
    <xf numFmtId="0" fontId="14" fillId="2" borderId="1" xfId="1" applyFont="1" applyFill="1" applyBorder="1" applyAlignment="1">
      <alignment horizontal="centerContinuous"/>
    </xf>
    <xf numFmtId="0" fontId="14" fillId="5" borderId="1" xfId="1" applyFont="1" applyFill="1" applyBorder="1" applyAlignment="1">
      <alignment horizontal="centerContinuous"/>
    </xf>
    <xf numFmtId="0" fontId="14" fillId="4" borderId="0" xfId="1" applyFont="1" applyFill="1"/>
    <xf numFmtId="0" fontId="14" fillId="4" borderId="1" xfId="1" applyFont="1" applyFill="1" applyBorder="1"/>
    <xf numFmtId="0" fontId="9" fillId="7" borderId="4" xfId="1" quotePrefix="1" applyFont="1" applyFill="1" applyBorder="1" applyAlignment="1">
      <alignment horizontal="center" wrapText="1"/>
    </xf>
    <xf numFmtId="0" fontId="14" fillId="0" borderId="0" xfId="0" applyFont="1" applyAlignment="1">
      <alignment horizontal="right"/>
    </xf>
    <xf numFmtId="168" fontId="39" fillId="0" borderId="4" xfId="0" applyNumberFormat="1" applyFont="1" applyBorder="1"/>
    <xf numFmtId="0" fontId="14" fillId="2" borderId="0" xfId="1" applyFont="1" applyFill="1" applyAlignment="1">
      <alignment vertical="top"/>
    </xf>
    <xf numFmtId="4" fontId="22" fillId="2" borderId="4" xfId="1" applyNumberFormat="1" applyFont="1" applyFill="1" applyBorder="1" applyAlignment="1">
      <alignment horizontal="left" vertical="top" wrapText="1"/>
    </xf>
    <xf numFmtId="4" fontId="19" fillId="2" borderId="10" xfId="1" applyNumberFormat="1" applyFont="1" applyFill="1" applyBorder="1" applyAlignment="1">
      <alignment vertical="top" wrapText="1"/>
    </xf>
    <xf numFmtId="0" fontId="22" fillId="2" borderId="15" xfId="1" applyFont="1" applyFill="1" applyBorder="1" applyAlignment="1">
      <alignment vertical="top"/>
    </xf>
    <xf numFmtId="4" fontId="19" fillId="2" borderId="4" xfId="1" applyNumberFormat="1" applyFont="1" applyFill="1" applyBorder="1" applyAlignment="1" applyProtection="1">
      <alignment horizontal="right" vertical="top"/>
      <protection locked="0"/>
    </xf>
    <xf numFmtId="0" fontId="22" fillId="2" borderId="4" xfId="1" applyFont="1" applyFill="1" applyBorder="1" applyAlignment="1">
      <alignment vertical="top"/>
    </xf>
    <xf numFmtId="4" fontId="14" fillId="2" borderId="0" xfId="1" applyNumberFormat="1" applyFont="1" applyFill="1" applyAlignment="1">
      <alignment vertical="top"/>
    </xf>
    <xf numFmtId="165" fontId="9" fillId="5" borderId="0" xfId="3" applyFont="1" applyFill="1"/>
    <xf numFmtId="4" fontId="14" fillId="2" borderId="0" xfId="1" applyNumberFormat="1" applyFont="1" applyFill="1"/>
    <xf numFmtId="0" fontId="14" fillId="0" borderId="0" xfId="0" applyFont="1" applyBorder="1"/>
    <xf numFmtId="168" fontId="37" fillId="0" borderId="4" xfId="0" applyNumberFormat="1" applyFont="1" applyBorder="1" applyAlignment="1">
      <alignment vertical="center"/>
    </xf>
    <xf numFmtId="168" fontId="37" fillId="0" borderId="4" xfId="0" applyNumberFormat="1" applyFont="1" applyBorder="1"/>
    <xf numFmtId="0" fontId="9" fillId="2" borderId="8" xfId="1" applyFont="1" applyFill="1" applyBorder="1" applyAlignment="1">
      <alignment horizontal="center" vertical="center"/>
    </xf>
    <xf numFmtId="0" fontId="9" fillId="2" borderId="4" xfId="1" applyFont="1" applyFill="1" applyBorder="1" applyAlignment="1">
      <alignment vertical="top"/>
    </xf>
    <xf numFmtId="0" fontId="9" fillId="2" borderId="4" xfId="1" applyFont="1" applyFill="1" applyBorder="1" applyAlignment="1">
      <alignment horizontal="left" vertical="center" wrapText="1"/>
    </xf>
    <xf numFmtId="0" fontId="9" fillId="2" borderId="4" xfId="1" applyFont="1" applyFill="1" applyBorder="1" applyAlignment="1">
      <alignment horizontal="left" vertical="top" wrapText="1"/>
    </xf>
    <xf numFmtId="168" fontId="12" fillId="2" borderId="4" xfId="1" applyNumberFormat="1" applyFont="1" applyFill="1" applyBorder="1"/>
    <xf numFmtId="0" fontId="12" fillId="2" borderId="4" xfId="1" applyFont="1" applyFill="1" applyBorder="1" applyAlignment="1">
      <alignment horizontal="left" vertical="center"/>
    </xf>
    <xf numFmtId="168" fontId="14" fillId="0" borderId="8" xfId="0" applyNumberFormat="1" applyFont="1" applyBorder="1" applyAlignment="1">
      <alignment vertical="center"/>
    </xf>
    <xf numFmtId="168" fontId="29" fillId="0" borderId="4" xfId="0" applyNumberFormat="1" applyFont="1" applyBorder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right"/>
    </xf>
    <xf numFmtId="44" fontId="9" fillId="0" borderId="0" xfId="21" applyFont="1"/>
    <xf numFmtId="0" fontId="9" fillId="0" borderId="0" xfId="0" applyFont="1" applyAlignment="1">
      <alignment horizontal="centerContinuous" vertical="center"/>
    </xf>
    <xf numFmtId="0" fontId="29" fillId="4" borderId="4" xfId="0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/>
    </xf>
    <xf numFmtId="0" fontId="9" fillId="4" borderId="4" xfId="1" applyFont="1" applyFill="1" applyBorder="1" applyAlignment="1">
      <alignment horizontal="center" vertical="center" wrapText="1"/>
    </xf>
    <xf numFmtId="168" fontId="0" fillId="0" borderId="10" xfId="0" applyNumberFormat="1" applyBorder="1"/>
    <xf numFmtId="168" fontId="14" fillId="0" borderId="4" xfId="0" applyNumberFormat="1" applyFont="1" applyFill="1" applyBorder="1"/>
    <xf numFmtId="168" fontId="0" fillId="0" borderId="4" xfId="0" applyNumberFormat="1" applyFill="1" applyBorder="1"/>
    <xf numFmtId="168" fontId="29" fillId="0" borderId="4" xfId="0" applyNumberFormat="1" applyFont="1" applyFill="1" applyBorder="1"/>
    <xf numFmtId="0" fontId="14" fillId="0" borderId="4" xfId="0" applyFont="1" applyFill="1" applyBorder="1"/>
    <xf numFmtId="0" fontId="29" fillId="8" borderId="4" xfId="0" applyFont="1" applyFill="1" applyBorder="1"/>
    <xf numFmtId="7" fontId="29" fillId="8" borderId="4" xfId="0" applyNumberFormat="1" applyFont="1" applyFill="1" applyBorder="1"/>
    <xf numFmtId="0" fontId="29" fillId="8" borderId="4" xfId="0" applyFont="1" applyFill="1" applyBorder="1" applyAlignment="1">
      <alignment horizontal="centerContinuous" vertical="center"/>
    </xf>
    <xf numFmtId="0" fontId="29" fillId="8" borderId="4" xfId="0" quotePrefix="1" applyFont="1" applyFill="1" applyBorder="1" applyAlignment="1">
      <alignment horizontal="centerContinuous" vertical="center"/>
    </xf>
    <xf numFmtId="0" fontId="9" fillId="0" borderId="4" xfId="0" applyFont="1" applyBorder="1"/>
    <xf numFmtId="44" fontId="14" fillId="0" borderId="4" xfId="21" applyFont="1" applyBorder="1"/>
    <xf numFmtId="0" fontId="14" fillId="0" borderId="3" xfId="0" applyFont="1" applyBorder="1"/>
    <xf numFmtId="44" fontId="14" fillId="0" borderId="4" xfId="21" applyFont="1" applyBorder="1" applyAlignment="1"/>
    <xf numFmtId="0" fontId="29" fillId="0" borderId="0" xfId="23" applyFont="1" applyAlignment="1">
      <alignment horizontal="centerContinuous"/>
    </xf>
    <xf numFmtId="0" fontId="29" fillId="0" borderId="0" xfId="23" applyFont="1" applyAlignment="1">
      <alignment horizontal="centerContinuous" wrapText="1"/>
    </xf>
    <xf numFmtId="44" fontId="29" fillId="0" borderId="0" xfId="21" applyFont="1" applyAlignment="1">
      <alignment horizontal="centerContinuous"/>
    </xf>
    <xf numFmtId="0" fontId="29" fillId="0" borderId="0" xfId="23" applyFont="1"/>
    <xf numFmtId="0" fontId="30" fillId="0" borderId="0" xfId="23" applyFont="1" applyAlignment="1">
      <alignment horizontal="centerContinuous"/>
    </xf>
    <xf numFmtId="0" fontId="1" fillId="0" borderId="0" xfId="23" applyFont="1" applyAlignment="1">
      <alignment horizontal="centerContinuous"/>
    </xf>
    <xf numFmtId="0" fontId="1" fillId="0" borderId="0" xfId="23" applyFont="1" applyAlignment="1">
      <alignment horizontal="centerContinuous" wrapText="1"/>
    </xf>
    <xf numFmtId="44" fontId="1" fillId="0" borderId="0" xfId="21" applyFont="1" applyAlignment="1">
      <alignment horizontal="centerContinuous"/>
    </xf>
    <xf numFmtId="0" fontId="1" fillId="0" borderId="0" xfId="23" applyFont="1"/>
    <xf numFmtId="0" fontId="1" fillId="0" borderId="0" xfId="23" applyFont="1" applyAlignment="1">
      <alignment wrapText="1"/>
    </xf>
    <xf numFmtId="44" fontId="1" fillId="0" borderId="0" xfId="21" applyFont="1"/>
    <xf numFmtId="0" fontId="32" fillId="0" borderId="4" xfId="0" applyFont="1" applyBorder="1" applyAlignment="1">
      <alignment horizontal="left" vertical="center"/>
    </xf>
    <xf numFmtId="0" fontId="32" fillId="0" borderId="4" xfId="0" applyFont="1" applyBorder="1" applyAlignment="1">
      <alignment horizontal="left" vertical="center" wrapText="1"/>
    </xf>
    <xf numFmtId="168" fontId="32" fillId="0" borderId="4" xfId="0" applyNumberFormat="1" applyFont="1" applyBorder="1" applyAlignment="1">
      <alignment horizontal="left" vertical="center"/>
    </xf>
    <xf numFmtId="168" fontId="32" fillId="0" borderId="4" xfId="0" applyNumberFormat="1" applyFont="1" applyBorder="1" applyAlignment="1">
      <alignment horizontal="left" vertical="center" wrapText="1"/>
    </xf>
    <xf numFmtId="9" fontId="32" fillId="0" borderId="4" xfId="0" applyNumberFormat="1" applyFont="1" applyBorder="1" applyAlignment="1">
      <alignment horizontal="left" vertical="center"/>
    </xf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  <xf numFmtId="0" fontId="38" fillId="0" borderId="0" xfId="0" applyFont="1" applyBorder="1" applyAlignment="1">
      <alignment horizontal="left" vertical="top"/>
    </xf>
    <xf numFmtId="0" fontId="32" fillId="0" borderId="0" xfId="0" applyFont="1" applyBorder="1" applyAlignment="1">
      <alignment horizontal="left" vertical="center"/>
    </xf>
    <xf numFmtId="0" fontId="19" fillId="7" borderId="8" xfId="1" applyFont="1" applyFill="1" applyBorder="1" applyAlignment="1">
      <alignment horizontal="center" wrapText="1"/>
    </xf>
    <xf numFmtId="0" fontId="19" fillId="7" borderId="10" xfId="1" applyFont="1" applyFill="1" applyBorder="1" applyAlignment="1">
      <alignment horizontal="center" wrapText="1"/>
    </xf>
    <xf numFmtId="0" fontId="10" fillId="2" borderId="0" xfId="1" applyFont="1" applyFill="1" applyAlignment="1">
      <alignment horizontal="center"/>
    </xf>
    <xf numFmtId="0" fontId="10" fillId="2" borderId="11" xfId="1" applyFont="1" applyFill="1" applyBorder="1" applyAlignment="1" applyProtection="1">
      <alignment horizontal="center"/>
      <protection locked="0"/>
    </xf>
    <xf numFmtId="0" fontId="10" fillId="2" borderId="0" xfId="1" applyFont="1" applyFill="1" applyBorder="1" applyAlignment="1" applyProtection="1">
      <alignment horizontal="center"/>
      <protection locked="0"/>
    </xf>
    <xf numFmtId="0" fontId="10" fillId="0" borderId="11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10" fillId="2" borderId="11" xfId="1" applyFont="1" applyFill="1" applyBorder="1" applyAlignment="1">
      <alignment horizontal="center"/>
    </xf>
    <xf numFmtId="0" fontId="10" fillId="2" borderId="0" xfId="1" applyFont="1" applyFill="1" applyBorder="1" applyAlignment="1">
      <alignment horizontal="center"/>
    </xf>
    <xf numFmtId="0" fontId="9" fillId="2" borderId="8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12" fillId="2" borderId="4" xfId="1" applyFont="1" applyFill="1" applyBorder="1" applyAlignment="1">
      <alignment horizontal="center" vertical="center"/>
    </xf>
    <xf numFmtId="0" fontId="12" fillId="2" borderId="9" xfId="1" quotePrefix="1" applyFont="1" applyFill="1" applyBorder="1" applyAlignment="1" applyProtection="1">
      <alignment horizontal="left" vertical="center"/>
      <protection locked="0"/>
    </xf>
    <xf numFmtId="0" fontId="12" fillId="2" borderId="13" xfId="1" quotePrefix="1" applyFont="1" applyFill="1" applyBorder="1" applyAlignment="1" applyProtection="1">
      <alignment horizontal="left" vertical="center"/>
      <protection locked="0"/>
    </xf>
    <xf numFmtId="0" fontId="12" fillId="2" borderId="3" xfId="1" quotePrefix="1" applyFont="1" applyFill="1" applyBorder="1" applyAlignment="1" applyProtection="1">
      <alignment horizontal="left" vertical="center"/>
      <protection locked="0"/>
    </xf>
    <xf numFmtId="0" fontId="12" fillId="4" borderId="9" xfId="1" applyFont="1" applyFill="1" applyBorder="1" applyAlignment="1">
      <alignment horizontal="center"/>
    </xf>
    <xf numFmtId="0" fontId="12" fillId="4" borderId="13" xfId="1" applyFont="1" applyFill="1" applyBorder="1" applyAlignment="1">
      <alignment horizontal="center"/>
    </xf>
    <xf numFmtId="0" fontId="12" fillId="4" borderId="3" xfId="1" applyFont="1" applyFill="1" applyBorder="1" applyAlignment="1">
      <alignment horizontal="center"/>
    </xf>
    <xf numFmtId="0" fontId="19" fillId="4" borderId="8" xfId="1" applyFont="1" applyFill="1" applyBorder="1" applyAlignment="1">
      <alignment horizontal="center" wrapText="1"/>
    </xf>
    <xf numFmtId="0" fontId="19" fillId="4" borderId="10" xfId="1" applyFont="1" applyFill="1" applyBorder="1" applyAlignment="1">
      <alignment horizontal="center" wrapText="1"/>
    </xf>
    <xf numFmtId="0" fontId="9" fillId="4" borderId="8" xfId="1" applyFont="1" applyFill="1" applyBorder="1" applyAlignment="1">
      <alignment horizontal="center" wrapText="1"/>
    </xf>
    <xf numFmtId="0" fontId="9" fillId="4" borderId="10" xfId="1" applyFont="1" applyFill="1" applyBorder="1" applyAlignment="1">
      <alignment horizont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 vertical="center" wrapText="1"/>
    </xf>
    <xf numFmtId="168" fontId="9" fillId="0" borderId="8" xfId="0" applyNumberFormat="1" applyFont="1" applyBorder="1" applyAlignment="1">
      <alignment horizontal="center" vertical="center"/>
    </xf>
    <xf numFmtId="168" fontId="9" fillId="0" borderId="6" xfId="0" applyNumberFormat="1" applyFont="1" applyBorder="1" applyAlignment="1">
      <alignment horizontal="center" vertical="center"/>
    </xf>
    <xf numFmtId="0" fontId="9" fillId="2" borderId="8" xfId="1" applyFont="1" applyFill="1" applyBorder="1" applyAlignment="1">
      <alignment horizontal="center" vertical="top" wrapText="1"/>
    </xf>
    <xf numFmtId="0" fontId="9" fillId="2" borderId="6" xfId="1" applyFont="1" applyFill="1" applyBorder="1" applyAlignment="1">
      <alignment horizontal="center" vertical="top" wrapText="1"/>
    </xf>
    <xf numFmtId="0" fontId="11" fillId="2" borderId="11" xfId="1" applyFont="1" applyFill="1" applyBorder="1" applyAlignment="1" applyProtection="1">
      <alignment horizontal="center"/>
      <protection locked="0"/>
    </xf>
    <xf numFmtId="0" fontId="11" fillId="2" borderId="0" xfId="1" applyFont="1" applyFill="1" applyBorder="1" applyAlignment="1" applyProtection="1">
      <alignment horizontal="center"/>
      <protection locked="0"/>
    </xf>
    <xf numFmtId="0" fontId="11" fillId="2" borderId="11" xfId="1" applyFont="1" applyFill="1" applyBorder="1" applyAlignment="1">
      <alignment horizontal="center"/>
    </xf>
    <xf numFmtId="0" fontId="11" fillId="2" borderId="0" xfId="1" applyFont="1" applyFill="1" applyBorder="1" applyAlignment="1">
      <alignment horizontal="center"/>
    </xf>
    <xf numFmtId="0" fontId="29" fillId="8" borderId="9" xfId="0" applyFont="1" applyFill="1" applyBorder="1"/>
    <xf numFmtId="0" fontId="29" fillId="8" borderId="13" xfId="0" applyFont="1" applyFill="1" applyBorder="1"/>
    <xf numFmtId="0" fontId="29" fillId="8" borderId="3" xfId="0" applyFont="1" applyFill="1" applyBorder="1"/>
    <xf numFmtId="0" fontId="29" fillId="8" borderId="8" xfId="0" applyFont="1" applyFill="1" applyBorder="1" applyAlignment="1">
      <alignment horizontal="center" vertical="center" wrapText="1"/>
    </xf>
    <xf numFmtId="0" fontId="29" fillId="8" borderId="6" xfId="0" applyFont="1" applyFill="1" applyBorder="1" applyAlignment="1">
      <alignment horizontal="center" vertical="center" wrapText="1"/>
    </xf>
    <xf numFmtId="0" fontId="29" fillId="8" borderId="10" xfId="0" applyFont="1" applyFill="1" applyBorder="1" applyAlignment="1">
      <alignment horizontal="center" vertical="center" wrapText="1"/>
    </xf>
    <xf numFmtId="0" fontId="29" fillId="8" borderId="8" xfId="0" applyFont="1" applyFill="1" applyBorder="1" applyAlignment="1">
      <alignment horizontal="center" vertical="center"/>
    </xf>
    <xf numFmtId="0" fontId="29" fillId="8" borderId="10" xfId="0" applyFont="1" applyFill="1" applyBorder="1" applyAlignment="1">
      <alignment horizontal="center" vertical="center"/>
    </xf>
    <xf numFmtId="0" fontId="29" fillId="0" borderId="9" xfId="0" applyFont="1" applyBorder="1"/>
    <xf numFmtId="0" fontId="29" fillId="0" borderId="13" xfId="0" applyFont="1" applyBorder="1"/>
    <xf numFmtId="0" fontId="29" fillId="0" borderId="3" xfId="0" applyFont="1" applyBorder="1"/>
    <xf numFmtId="168" fontId="0" fillId="0" borderId="8" xfId="0" applyNumberFormat="1" applyBorder="1" applyAlignment="1">
      <alignment vertical="center"/>
    </xf>
    <xf numFmtId="168" fontId="0" fillId="0" borderId="6" xfId="0" applyNumberFormat="1" applyBorder="1" applyAlignment="1">
      <alignment vertical="center"/>
    </xf>
    <xf numFmtId="168" fontId="0" fillId="0" borderId="10" xfId="0" applyNumberFormat="1" applyBorder="1" applyAlignment="1">
      <alignment vertical="center"/>
    </xf>
    <xf numFmtId="0" fontId="29" fillId="0" borderId="9" xfId="0" applyFont="1" applyFill="1" applyBorder="1"/>
    <xf numFmtId="0" fontId="29" fillId="0" borderId="13" xfId="0" applyFont="1" applyFill="1" applyBorder="1"/>
    <xf numFmtId="0" fontId="29" fillId="0" borderId="3" xfId="0" applyFont="1" applyFill="1" applyBorder="1"/>
    <xf numFmtId="168" fontId="14" fillId="0" borderId="8" xfId="0" applyNumberFormat="1" applyFont="1" applyBorder="1" applyAlignment="1">
      <alignment vertical="center"/>
    </xf>
    <xf numFmtId="168" fontId="29" fillId="0" borderId="9" xfId="0" applyNumberFormat="1" applyFont="1" applyBorder="1" applyAlignment="1">
      <alignment horizontal="center"/>
    </xf>
    <xf numFmtId="168" fontId="29" fillId="0" borderId="13" xfId="0" applyNumberFormat="1" applyFont="1" applyBorder="1" applyAlignment="1">
      <alignment horizontal="center"/>
    </xf>
    <xf numFmtId="168" fontId="29" fillId="0" borderId="3" xfId="0" applyNumberFormat="1" applyFont="1" applyBorder="1" applyAlignment="1">
      <alignment horizontal="center"/>
    </xf>
    <xf numFmtId="168" fontId="0" fillId="0" borderId="8" xfId="0" applyNumberFormat="1" applyFill="1" applyBorder="1" applyAlignment="1">
      <alignment vertical="center"/>
    </xf>
    <xf numFmtId="168" fontId="0" fillId="0" borderId="6" xfId="0" applyNumberFormat="1" applyFill="1" applyBorder="1" applyAlignment="1">
      <alignment vertical="center"/>
    </xf>
    <xf numFmtId="168" fontId="0" fillId="0" borderId="10" xfId="0" applyNumberFormat="1" applyFill="1" applyBorder="1" applyAlignment="1">
      <alignment vertical="center"/>
    </xf>
    <xf numFmtId="0" fontId="29" fillId="4" borderId="4" xfId="0" applyFont="1" applyFill="1" applyBorder="1" applyAlignment="1">
      <alignment horizontal="center" vertical="center" wrapText="1"/>
    </xf>
    <xf numFmtId="0" fontId="29" fillId="4" borderId="4" xfId="0" applyFont="1" applyFill="1" applyBorder="1" applyAlignment="1">
      <alignment horizontal="center" vertical="center"/>
    </xf>
    <xf numFmtId="0" fontId="29" fillId="4" borderId="8" xfId="0" applyFont="1" applyFill="1" applyBorder="1" applyAlignment="1">
      <alignment horizontal="center" vertical="center"/>
    </xf>
    <xf numFmtId="0" fontId="29" fillId="4" borderId="6" xfId="0" applyFont="1" applyFill="1" applyBorder="1" applyAlignment="1">
      <alignment horizontal="center" vertical="center"/>
    </xf>
    <xf numFmtId="0" fontId="29" fillId="4" borderId="10" xfId="0" applyFont="1" applyFill="1" applyBorder="1" applyAlignment="1">
      <alignment horizontal="center" vertical="center"/>
    </xf>
    <xf numFmtId="0" fontId="29" fillId="4" borderId="9" xfId="0" applyFont="1" applyFill="1" applyBorder="1" applyAlignment="1">
      <alignment horizontal="center" vertical="center" wrapText="1"/>
    </xf>
    <xf numFmtId="0" fontId="29" fillId="4" borderId="3" xfId="0" applyFont="1" applyFill="1" applyBorder="1" applyAlignment="1">
      <alignment horizontal="center" vertical="center" wrapText="1"/>
    </xf>
    <xf numFmtId="0" fontId="35" fillId="0" borderId="9" xfId="0" applyFont="1" applyBorder="1" applyAlignment="1">
      <alignment horizontal="center"/>
    </xf>
    <xf numFmtId="0" fontId="35" fillId="0" borderId="3" xfId="0" applyFont="1" applyBorder="1" applyAlignment="1">
      <alignment horizontal="center"/>
    </xf>
    <xf numFmtId="0" fontId="29" fillId="4" borderId="8" xfId="0" applyFont="1" applyFill="1" applyBorder="1" applyAlignment="1">
      <alignment horizontal="center" vertical="center" wrapText="1"/>
    </xf>
    <xf numFmtId="0" fontId="29" fillId="4" borderId="6" xfId="0" applyFont="1" applyFill="1" applyBorder="1" applyAlignment="1">
      <alignment horizontal="center" vertical="center" wrapText="1"/>
    </xf>
    <xf numFmtId="0" fontId="29" fillId="4" borderId="10" xfId="0" applyFont="1" applyFill="1" applyBorder="1" applyAlignment="1">
      <alignment horizontal="center" vertical="center" wrapText="1"/>
    </xf>
    <xf numFmtId="0" fontId="29" fillId="4" borderId="9" xfId="0" applyFont="1" applyFill="1" applyBorder="1" applyAlignment="1">
      <alignment horizontal="center" vertical="center"/>
    </xf>
    <xf numFmtId="0" fontId="29" fillId="4" borderId="13" xfId="0" applyFont="1" applyFill="1" applyBorder="1" applyAlignment="1">
      <alignment horizontal="center" vertical="center"/>
    </xf>
    <xf numFmtId="0" fontId="29" fillId="4" borderId="3" xfId="0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center"/>
    </xf>
    <xf numFmtId="0" fontId="15" fillId="4" borderId="8" xfId="1" applyFont="1" applyFill="1" applyBorder="1" applyAlignment="1">
      <alignment horizontal="center" vertical="center"/>
    </xf>
    <xf numFmtId="0" fontId="15" fillId="4" borderId="6" xfId="1" applyFont="1" applyFill="1" applyBorder="1" applyAlignment="1">
      <alignment horizontal="center" vertical="center"/>
    </xf>
    <xf numFmtId="0" fontId="15" fillId="4" borderId="10" xfId="1" applyFont="1" applyFill="1" applyBorder="1" applyAlignment="1">
      <alignment horizontal="center" vertical="center"/>
    </xf>
    <xf numFmtId="0" fontId="12" fillId="4" borderId="8" xfId="1" applyFont="1" applyFill="1" applyBorder="1" applyAlignment="1">
      <alignment horizontal="center" vertical="center"/>
    </xf>
    <xf numFmtId="0" fontId="12" fillId="4" borderId="6" xfId="1" applyFont="1" applyFill="1" applyBorder="1" applyAlignment="1">
      <alignment horizontal="center" vertical="center"/>
    </xf>
    <xf numFmtId="0" fontId="12" fillId="4" borderId="10" xfId="1" applyFont="1" applyFill="1" applyBorder="1" applyAlignment="1">
      <alignment horizontal="center" vertical="center"/>
    </xf>
    <xf numFmtId="0" fontId="9" fillId="4" borderId="4" xfId="1" applyFont="1" applyFill="1" applyBorder="1" applyAlignment="1">
      <alignment horizontal="center" vertical="center" wrapText="1"/>
    </xf>
    <xf numFmtId="0" fontId="19" fillId="4" borderId="4" xfId="1" applyFont="1" applyFill="1" applyBorder="1" applyAlignment="1">
      <alignment horizontal="center" vertical="center" wrapText="1"/>
    </xf>
    <xf numFmtId="0" fontId="11" fillId="2" borderId="0" xfId="1" applyFont="1" applyFill="1" applyAlignment="1">
      <alignment horizontal="center"/>
    </xf>
    <xf numFmtId="0" fontId="17" fillId="2" borderId="9" xfId="1" applyFont="1" applyFill="1" applyBorder="1" applyAlignment="1">
      <alignment horizontal="center" vertical="top"/>
    </xf>
    <xf numFmtId="0" fontId="17" fillId="2" borderId="3" xfId="1" applyFont="1" applyFill="1" applyBorder="1" applyAlignment="1">
      <alignment horizontal="center" vertical="top"/>
    </xf>
    <xf numFmtId="0" fontId="12" fillId="2" borderId="0" xfId="1" applyFont="1" applyFill="1" applyBorder="1" applyAlignment="1">
      <alignment horizontal="center"/>
    </xf>
    <xf numFmtId="0" fontId="12" fillId="2" borderId="0" xfId="1" applyFont="1" applyFill="1" applyAlignment="1">
      <alignment horizontal="center" wrapText="1"/>
    </xf>
    <xf numFmtId="0" fontId="12" fillId="2" borderId="9" xfId="1" applyFont="1" applyFill="1" applyBorder="1" applyAlignment="1">
      <alignment horizontal="left" vertical="top"/>
    </xf>
    <xf numFmtId="0" fontId="12" fillId="2" borderId="3" xfId="1" applyFont="1" applyFill="1" applyBorder="1" applyAlignment="1">
      <alignment horizontal="left" vertical="top"/>
    </xf>
    <xf numFmtId="0" fontId="15" fillId="4" borderId="18" xfId="1" applyFont="1" applyFill="1" applyBorder="1" applyAlignment="1">
      <alignment horizontal="center" vertical="center"/>
    </xf>
    <xf numFmtId="0" fontId="15" fillId="4" borderId="17" xfId="1" applyFont="1" applyFill="1" applyBorder="1" applyAlignment="1">
      <alignment horizontal="center" vertical="center"/>
    </xf>
    <xf numFmtId="0" fontId="15" fillId="4" borderId="16" xfId="1" applyFont="1" applyFill="1" applyBorder="1" applyAlignment="1">
      <alignment horizontal="center" vertical="center"/>
    </xf>
    <xf numFmtId="0" fontId="19" fillId="4" borderId="8" xfId="1" applyFont="1" applyFill="1" applyBorder="1" applyAlignment="1">
      <alignment horizontal="center" vertical="center" wrapText="1"/>
    </xf>
    <xf numFmtId="0" fontId="19" fillId="4" borderId="10" xfId="1" applyFont="1" applyFill="1" applyBorder="1" applyAlignment="1">
      <alignment horizontal="center" vertical="center" wrapText="1"/>
    </xf>
    <xf numFmtId="0" fontId="9" fillId="4" borderId="8" xfId="1" applyFont="1" applyFill="1" applyBorder="1" applyAlignment="1">
      <alignment horizontal="center" vertical="center" wrapText="1"/>
    </xf>
    <xf numFmtId="0" fontId="9" fillId="4" borderId="10" xfId="1" applyFont="1" applyFill="1" applyBorder="1" applyAlignment="1">
      <alignment horizontal="center" vertical="center" wrapText="1"/>
    </xf>
    <xf numFmtId="0" fontId="15" fillId="4" borderId="6" xfId="1" applyFont="1" applyFill="1" applyBorder="1" applyAlignment="1">
      <alignment horizontal="center" vertical="center" wrapText="1"/>
    </xf>
    <xf numFmtId="0" fontId="15" fillId="4" borderId="10" xfId="1" applyFont="1" applyFill="1" applyBorder="1" applyAlignment="1">
      <alignment horizontal="center" vertical="center" wrapText="1"/>
    </xf>
    <xf numFmtId="0" fontId="31" fillId="4" borderId="9" xfId="23" applyFont="1" applyFill="1" applyBorder="1" applyAlignment="1">
      <alignment horizontal="center" vertical="center"/>
    </xf>
    <xf numFmtId="0" fontId="31" fillId="4" borderId="3" xfId="23" applyFont="1" applyFill="1" applyBorder="1" applyAlignment="1">
      <alignment horizontal="center" vertical="center"/>
    </xf>
    <xf numFmtId="0" fontId="31" fillId="4" borderId="8" xfId="23" applyFont="1" applyFill="1" applyBorder="1" applyAlignment="1">
      <alignment horizontal="center" vertical="center"/>
    </xf>
    <xf numFmtId="0" fontId="31" fillId="4" borderId="4" xfId="23" applyFont="1" applyFill="1" applyBorder="1" applyAlignment="1">
      <alignment horizontal="center" vertical="center"/>
    </xf>
    <xf numFmtId="0" fontId="31" fillId="4" borderId="8" xfId="23" applyFont="1" applyFill="1" applyBorder="1" applyAlignment="1">
      <alignment horizontal="center" vertical="center" wrapText="1"/>
    </xf>
    <xf numFmtId="0" fontId="31" fillId="4" borderId="4" xfId="23" applyFont="1" applyFill="1" applyBorder="1" applyAlignment="1">
      <alignment horizontal="center" vertical="center" wrapText="1"/>
    </xf>
    <xf numFmtId="44" fontId="31" fillId="4" borderId="8" xfId="21" applyFont="1" applyFill="1" applyBorder="1" applyAlignment="1">
      <alignment horizontal="center" vertical="center" wrapText="1"/>
    </xf>
    <xf numFmtId="44" fontId="31" fillId="4" borderId="6" xfId="21" applyFont="1" applyFill="1" applyBorder="1" applyAlignment="1">
      <alignment horizontal="center" vertical="center" wrapText="1"/>
    </xf>
    <xf numFmtId="44" fontId="31" fillId="4" borderId="4" xfId="21" applyFont="1" applyFill="1" applyBorder="1" applyAlignment="1">
      <alignment horizontal="center" vertical="center" wrapText="1"/>
    </xf>
    <xf numFmtId="0" fontId="31" fillId="4" borderId="6" xfId="23" applyFont="1" applyFill="1" applyBorder="1" applyAlignment="1">
      <alignment horizontal="center" vertical="center" wrapText="1"/>
    </xf>
    <xf numFmtId="0" fontId="31" fillId="4" borderId="13" xfId="23" applyFont="1" applyFill="1" applyBorder="1" applyAlignment="1">
      <alignment horizontal="center" vertical="center"/>
    </xf>
    <xf numFmtId="0" fontId="31" fillId="4" borderId="6" xfId="23" applyFont="1" applyFill="1" applyBorder="1" applyAlignment="1">
      <alignment horizontal="center" vertical="center"/>
    </xf>
    <xf numFmtId="0" fontId="31" fillId="4" borderId="10" xfId="23" applyFont="1" applyFill="1" applyBorder="1" applyAlignment="1">
      <alignment horizontal="center" vertical="center" wrapText="1"/>
    </xf>
    <xf numFmtId="0" fontId="31" fillId="4" borderId="10" xfId="23" applyFont="1" applyFill="1" applyBorder="1" applyAlignment="1">
      <alignment horizontal="center" vertical="center"/>
    </xf>
    <xf numFmtId="0" fontId="9" fillId="3" borderId="11" xfId="1" applyFont="1" applyFill="1" applyBorder="1" applyAlignment="1">
      <alignment horizontal="center" vertical="center"/>
    </xf>
    <xf numFmtId="0" fontId="9" fillId="3" borderId="12" xfId="1" applyFont="1" applyFill="1" applyBorder="1" applyAlignment="1">
      <alignment horizontal="center" vertical="center"/>
    </xf>
    <xf numFmtId="0" fontId="9" fillId="6" borderId="23" xfId="1" applyFont="1" applyFill="1" applyBorder="1" applyAlignment="1">
      <alignment horizontal="center" vertical="center" wrapText="1"/>
    </xf>
    <xf numFmtId="0" fontId="9" fillId="6" borderId="24" xfId="1" applyFont="1" applyFill="1" applyBorder="1" applyAlignment="1">
      <alignment horizontal="center" vertical="center" wrapText="1"/>
    </xf>
    <xf numFmtId="0" fontId="19" fillId="0" borderId="0" xfId="1" applyFont="1" applyFill="1" applyAlignment="1">
      <alignment horizontal="right" vertical="center"/>
    </xf>
    <xf numFmtId="0" fontId="9" fillId="6" borderId="19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14" fillId="5" borderId="0" xfId="0" applyFont="1" applyFill="1" applyAlignment="1">
      <alignment horizontal="center"/>
    </xf>
    <xf numFmtId="0" fontId="14" fillId="2" borderId="2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5" borderId="0" xfId="0" applyFont="1" applyFill="1" applyAlignment="1">
      <alignment horizontal="center"/>
    </xf>
    <xf numFmtId="0" fontId="0" fillId="2" borderId="2" xfId="0" applyFill="1" applyBorder="1" applyAlignment="1">
      <alignment horizontal="center"/>
    </xf>
    <xf numFmtId="0" fontId="14" fillId="2" borderId="0" xfId="1" applyFill="1" applyAlignment="1">
      <alignment horizontal="center"/>
    </xf>
    <xf numFmtId="167" fontId="25" fillId="2" borderId="0" xfId="1" applyNumberFormat="1" applyFont="1" applyFill="1" applyAlignment="1">
      <alignment horizontal="justify" vertical="center" wrapText="1"/>
    </xf>
    <xf numFmtId="0" fontId="11" fillId="2" borderId="0" xfId="1" applyFont="1" applyFill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14" fillId="2" borderId="0" xfId="0" applyFont="1" applyFill="1" applyBorder="1" applyAlignment="1">
      <alignment horizontal="center"/>
    </xf>
  </cellXfs>
  <cellStyles count="25">
    <cellStyle name="Millares" xfId="10" builtinId="3"/>
    <cellStyle name="Millares 2" xfId="3" xr:uid="{00000000-0005-0000-0000-000001000000}"/>
    <cellStyle name="Millares 2 2" xfId="7" xr:uid="{00000000-0005-0000-0000-000002000000}"/>
    <cellStyle name="Millares 2 3" xfId="16" xr:uid="{00000000-0005-0000-0000-000003000000}"/>
    <cellStyle name="Millares 3" xfId="20" xr:uid="{00000000-0005-0000-0000-000004000000}"/>
    <cellStyle name="Millares 4" xfId="14" xr:uid="{00000000-0005-0000-0000-000005000000}"/>
    <cellStyle name="Moneda" xfId="21" builtinId="4"/>
    <cellStyle name="Moneda 2" xfId="2" xr:uid="{00000000-0005-0000-0000-000007000000}"/>
    <cellStyle name="Normal" xfId="0" builtinId="0"/>
    <cellStyle name="Normal 10" xfId="24" xr:uid="{00000000-0005-0000-0000-000009000000}"/>
    <cellStyle name="Normal 2" xfId="1" xr:uid="{00000000-0005-0000-0000-00000A000000}"/>
    <cellStyle name="Normal 3" xfId="4" xr:uid="{00000000-0005-0000-0000-00000B000000}"/>
    <cellStyle name="Normal 4" xfId="8" xr:uid="{00000000-0005-0000-0000-00000C000000}"/>
    <cellStyle name="Normal 4 2" xfId="12" xr:uid="{00000000-0005-0000-0000-00000D000000}"/>
    <cellStyle name="Normal 5" xfId="9" xr:uid="{00000000-0005-0000-0000-00000E000000}"/>
    <cellStyle name="Normal 5 2" xfId="11" xr:uid="{00000000-0005-0000-0000-00000F000000}"/>
    <cellStyle name="Normal 5 2 2" xfId="15" xr:uid="{00000000-0005-0000-0000-000010000000}"/>
    <cellStyle name="Normal 5 3" xfId="13" xr:uid="{00000000-0005-0000-0000-000011000000}"/>
    <cellStyle name="Normal 6" xfId="17" xr:uid="{00000000-0005-0000-0000-000012000000}"/>
    <cellStyle name="Normal 7" xfId="19" xr:uid="{00000000-0005-0000-0000-000013000000}"/>
    <cellStyle name="Normal 8" xfId="22" xr:uid="{00000000-0005-0000-0000-000014000000}"/>
    <cellStyle name="Normal 9" xfId="23" xr:uid="{00000000-0005-0000-0000-000015000000}"/>
    <cellStyle name="Normal_FORMATO CONTROL DE OBRA POR CONTRATO" xfId="6" xr:uid="{00000000-0005-0000-0000-000016000000}"/>
    <cellStyle name="Porcentaje 2" xfId="18" xr:uid="{00000000-0005-0000-0000-000017000000}"/>
    <cellStyle name="Porcentual 2" xfId="5" xr:uid="{00000000-0005-0000-0000-00001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externalLink" Target="externalLinks/externalLink5.xml"/><Relationship Id="rId79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externalLink" Target="externalLinks/externalLink4.xml"/><Relationship Id="rId78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externalLink" Target="externalLinks/externalLink1.xml"/><Relationship Id="rId75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687919</xdr:colOff>
      <xdr:row>1</xdr:row>
      <xdr:rowOff>195791</xdr:rowOff>
    </xdr:from>
    <xdr:to>
      <xdr:col>18</xdr:col>
      <xdr:colOff>1084794</xdr:colOff>
      <xdr:row>4</xdr:row>
      <xdr:rowOff>33865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2955252" y="418041"/>
          <a:ext cx="1561042" cy="547157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ANEXO 2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111125</xdr:colOff>
      <xdr:row>0</xdr:row>
      <xdr:rowOff>0</xdr:rowOff>
    </xdr:from>
    <xdr:to>
      <xdr:col>15</xdr:col>
      <xdr:colOff>0</xdr:colOff>
      <xdr:row>3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2532975" y="0"/>
          <a:ext cx="1355725" cy="5905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ANEXO 2.1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acitoa\AppData\Roaming\Microsoft\Excel\4ta.%20Autoevaluacion,%20Programacion%20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SSO\Documents\00%20AUTOEVALUACION%202016\AUTOEVALUACION2DOTRIM\FORM_AYUN_4TOTRIM2015%20BALANCA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ENAN2012\01%20Autoevaluacion\01%201er%20Trimestre%20Final\FORM_AYUN_1RA2012%20PARAIS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SSO\Desktop\Nueva%20carpeta\FORM_AYUN_-2DO_TRIM_2017%20BALANCAN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FORMATOSAUDITOR1ra20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ORMATOSAUDITOR1ra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3"/>
      <sheetName val="PROG.POA SIT.DE OBRA 4.1 CANC"/>
      <sheetName val="REC.P. 4.2. X SIT. DE OBRA CONC"/>
      <sheetName val="REC.P. 4.2. X SIT. DE OBRA  PRO"/>
      <sheetName val="REC. P. SIT.DE OBRA 4.2 CANC"/>
      <sheetName val="R.P. RM 4.3. X SIT. OBRA CON"/>
      <sheetName val="R.P. RM SIT.DE OBRA 4.3 CAN"/>
      <sheetName val="FONDO III 2011 4.6. CONC"/>
      <sheetName val="FONDO III 2011 4.6. PROC"/>
      <sheetName val="FONDO III 2011 4.6. NO INI"/>
      <sheetName val="FONDO III 2011 4.6. NO CANC"/>
      <sheetName val="FONDO III 2010 4.7. REF CON"/>
      <sheetName val="FONDO III 2010 4.7. REM CONC"/>
      <sheetName val="FONDO III 2010 4.7. REM PROC"/>
      <sheetName val="FONDO III 2010 4.7. REM NOI"/>
      <sheetName val="FIV2011 4.8. X SITUAC. CONC"/>
      <sheetName val="FIV2010 RM 4.8. X SITUAC. CONC"/>
      <sheetName val="CONVENIO 4A"/>
      <sheetName val="FOP 2011 RM 4.9. X SITUAC.CONC"/>
      <sheetName val="FOP 2010 RM 4.9. X SITUAC. CONC"/>
      <sheetName val="SER 2011 RF 4.9. X SITUAC.CON"/>
      <sheetName val="SER 2011 RF 4.9. X SITUAC. NI"/>
      <sheetName val="SER 2010 RF 4.9. X SITUAC.CONC"/>
      <sheetName val="PED 2011 4.9. X SITUAC. CON"/>
      <sheetName val="PED 2011 4.9. X SITUAC. NI"/>
      <sheetName val="CDI 2010 RM 4.9. X SITUAC. CON"/>
      <sheetName val="CDI 2010 REF 4.9. X SITUAC. CON"/>
      <sheetName val="FISE 2010 REF 4.9. X SITUAC.CON"/>
      <sheetName val="PROYMAYOR4.13"/>
      <sheetName val="Concluidos 1er trim"/>
      <sheetName val="PAR NM 2011"/>
      <sheetName val="PRO NM 2011"/>
      <sheetName val="PRO RM 2010"/>
      <sheetName val="FONDO III 2011"/>
      <sheetName val="FONDO III REF 2010"/>
      <sheetName val="FONDO IV 2011"/>
      <sheetName val="FONDO IV REM 2010"/>
      <sheetName val="Hoja1"/>
    </sheetNames>
    <sheetDataSet>
      <sheetData sheetId="0">
        <row r="2">
          <cell r="A2" t="str">
            <v>AUTOEVALUACIÓN PRESUPUESTAL - FINANCIERA DEL CUARTO TRIMESTRE DE 2011</v>
          </cell>
        </row>
        <row r="3">
          <cell r="A3" t="str">
            <v>31 DE DICIEMBRE DE 2011</v>
          </cell>
        </row>
        <row r="4">
          <cell r="A4" t="str">
            <v>OCTUBRE - DICIEMBRE</v>
          </cell>
        </row>
        <row r="6">
          <cell r="A6" t="str">
            <v>ENERO A SEPTIEMBRE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 "/>
      <sheetName val="ANEXO 2.3"/>
      <sheetName val="ANEXO 2.3B "/>
      <sheetName val="ANEXO 2.3C"/>
      <sheetName val="ANEXO 2.3D"/>
      <sheetName val="ANEXO 2.3E"/>
      <sheetName val="ANEXO 2.3F"/>
      <sheetName val="ANEXO 2.3G"/>
      <sheetName val="ANEXO 2.3H"/>
      <sheetName val="ANEXO 2.3I"/>
      <sheetName val="ANEXO 2.3J"/>
      <sheetName val="ANEXO 2.3K"/>
      <sheetName val="ANEXO 2.3L"/>
      <sheetName val="ANEXO 2.4 PART (RESUMEN)"/>
      <sheetName val="ANEXO 2.5 ING.(RESUMEN)"/>
      <sheetName val="ANEXO 2.6 RESUMEN FONDOIII"/>
      <sheetName val="ANEXO 2.7 RESUMEN FONDOIV"/>
      <sheetName val="ANEXO 2.8RESUMEN FIII  REM"/>
      <sheetName val="ANEXO 2.9 RESUMEN FONDOIVREM"/>
      <sheetName val="ANEXO 2.10 RTRANS"/>
      <sheetName val="ANEXO 2.11 Adelanto de Par(Rem)"/>
      <sheetName val="ANEXO 2.12 FNE(NVO)"/>
      <sheetName val="ANEXO 2.13 RTRANS(REM)"/>
      <sheetName val="ANEXO 2.14 ISR"/>
      <sheetName val="ANEXO 2.15 CONADE"/>
      <sheetName val="ANEXO 2.16 FOPADEM"/>
      <sheetName val="ANEXO 2.17 FISE"/>
      <sheetName val="ANEXO 2.18 FUR"/>
      <sheetName val="ANEXO 3 PROG.PPTARIOS"/>
      <sheetName val="ANEXO 4.9 ACCSXCONTRATO"/>
      <sheetName val="ACCCONVENIDAS 4.B"/>
      <sheetName val="ANEXO 8 CUADRO DE FIRMAS"/>
      <sheetName val="ANEXO 4 CONCENTRADO"/>
    </sheetNames>
    <sheetDataSet>
      <sheetData sheetId="0">
        <row r="134">
          <cell r="A134" t="str">
            <v>INFORME DE AUTOEVALUACIÓN TRIMESTRAL DEL PERÍODO DEL  1 DE ENERO AL 31 DE DICIEMBRE DE 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"/>
      <sheetName val="ANEXO 2.3"/>
      <sheetName val="ANEXO 2.3A"/>
      <sheetName val="ANEXO 2.3B"/>
      <sheetName val="ANEXO 2.3C"/>
      <sheetName val="ANEXO 2.3D"/>
      <sheetName val="ANEXO 2.3E"/>
      <sheetName val="ANEXO 2.3F"/>
      <sheetName val="ANEXO 2.4 PART (RESUMEN)"/>
      <sheetName val="ANEXO 2.5 RP.(RESUMEN)"/>
      <sheetName val="ANEXO 2.6 RESUMEN FONDOIII"/>
      <sheetName val="ANEXO 2.7 RESUMEN FONDOIV"/>
      <sheetName val="ANEXO 2.8RESUMEN FONDOIII  REF"/>
      <sheetName val="ANEXO 2.10 PMX.(RESUMEN)"/>
      <sheetName val="ANEXO 2.11 CONVENIOS (RESUMEN)"/>
      <sheetName val="ANEXO 2.12 RAMO20 (RESUM)"/>
      <sheetName val="ANEXO 3 PROG.PPTARIOS"/>
      <sheetName val="ANEXO 4.9 ACCSXCONTRATO"/>
      <sheetName val="ANEXO 4 CONCENTRADO"/>
      <sheetName val="ANEXO 4.A CONCENTRADO DE CONV"/>
      <sheetName val="ACCCONVENIDAS 4.B"/>
      <sheetName val="ANEXO 7 ACTAS CAB. "/>
      <sheetName val="ANEXO 8 CUADRO DE FIRM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2.2 PART(N)"/>
      <sheetName val="ANEXO 2.3 INGGEST"/>
      <sheetName val="ANEXO 2.4 PART (RESUMEN)"/>
      <sheetName val="ANEXO 2.5 ING.(RESUMEN)"/>
      <sheetName val="ANEXO 2.6 RESUMEN FONDOIII"/>
      <sheetName val="ANEXO 2.7 RESUMEN FONDOIV"/>
      <sheetName val="ANEXO 2.8FORT INV4"/>
      <sheetName val="ANEXO 2.10 RTRANS"/>
      <sheetName val="ANEXO 2.11 FORTASEG"/>
      <sheetName val="ANEXO 2.12 ADEPART REM"/>
      <sheetName val="ANEXO 2.14 ISR"/>
      <sheetName val="ANEXO 2.15 APAUR."/>
      <sheetName val="ANEXO 2.16 CULTURA"/>
      <sheetName val="ANEXO 2.17 PROG INFRA"/>
      <sheetName val="ANEXO 2.18 HIDRO"/>
      <sheetName val="ANEXO 2.19 FORT. FINAN"/>
      <sheetName val="ANEXO 2.20 FORTALECE"/>
      <sheetName val="ANEXO 2.20 FISE"/>
      <sheetName val="ANEXO 2.21 PDR"/>
      <sheetName val="ANEXO 3"/>
      <sheetName val="ANEXO 4.9 ACCXCONTRATO"/>
      <sheetName val="ACCCONVENIDAS 4.B"/>
      <sheetName val="ANEXO 8 CUADRO DE FIRMAS"/>
    </sheetNames>
    <sheetDataSet>
      <sheetData sheetId="0">
        <row r="2">
          <cell r="A2" t="str">
            <v>INFORME DE AUTOEVALUACIÓN TRIMESTRAL DEL PERÍODO DEL  1 DE ENERO AL 30 DE JUNIO DE 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rgb="FF92D050"/>
  </sheetPr>
  <dimension ref="A1:AU170"/>
  <sheetViews>
    <sheetView view="pageBreakPreview" topLeftCell="A31" zoomScale="85" zoomScaleNormal="80" zoomScaleSheetLayoutView="85" workbookViewId="0">
      <selection activeCell="B49" sqref="B49:B52"/>
    </sheetView>
  </sheetViews>
  <sheetFormatPr baseColWidth="10" defaultColWidth="11.42578125" defaultRowHeight="12.75" x14ac:dyDescent="0.2"/>
  <cols>
    <col min="1" max="1" width="39.7109375" style="215" customWidth="1"/>
    <col min="2" max="2" width="15.5703125" style="215" customWidth="1"/>
    <col min="3" max="3" width="18.28515625" style="215" customWidth="1"/>
    <col min="4" max="4" width="23" style="215" customWidth="1"/>
    <col min="5" max="5" width="19.28515625" style="215" customWidth="1"/>
    <col min="6" max="6" width="17.5703125" style="215" customWidth="1"/>
    <col min="7" max="7" width="20.28515625" style="215" customWidth="1"/>
    <col min="8" max="8" width="21.140625" style="215" customWidth="1"/>
    <col min="9" max="9" width="19.28515625" style="215" customWidth="1"/>
    <col min="10" max="10" width="17" style="215" customWidth="1"/>
    <col min="11" max="11" width="17.5703125" style="39" customWidth="1"/>
    <col min="12" max="12" width="18.7109375" style="215" customWidth="1"/>
    <col min="13" max="13" width="18.85546875" style="215" customWidth="1"/>
    <col min="14" max="14" width="18.42578125" style="215" customWidth="1"/>
    <col min="15" max="15" width="18" style="215" customWidth="1"/>
    <col min="16" max="16" width="17.7109375" style="215" customWidth="1"/>
    <col min="17" max="17" width="20.5703125" style="215" customWidth="1"/>
    <col min="18" max="18" width="17.42578125" style="215" customWidth="1"/>
    <col min="19" max="19" width="19.140625" style="39" customWidth="1"/>
    <col min="20" max="20" width="16" style="215" bestFit="1" customWidth="1"/>
    <col min="21" max="16384" width="11.42578125" style="215"/>
  </cols>
  <sheetData>
    <row r="1" spans="1:47" ht="17.25" customHeight="1" x14ac:dyDescent="0.3">
      <c r="A1" s="285"/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  <c r="R1" s="285"/>
      <c r="S1" s="285"/>
    </row>
    <row r="2" spans="1:47" ht="21.75" customHeight="1" x14ac:dyDescent="0.3">
      <c r="A2" s="290" t="s">
        <v>1248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</row>
    <row r="3" spans="1:47" ht="22.5" customHeight="1" x14ac:dyDescent="0.3">
      <c r="A3" s="286" t="s">
        <v>114</v>
      </c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287"/>
      <c r="N3" s="287"/>
      <c r="O3" s="287"/>
      <c r="P3" s="287"/>
      <c r="Q3" s="287"/>
      <c r="R3" s="287"/>
      <c r="S3" s="287"/>
    </row>
    <row r="4" spans="1:47" ht="12" customHeight="1" x14ac:dyDescent="0.3">
      <c r="A4" s="18"/>
      <c r="B4" s="17"/>
      <c r="C4" s="17"/>
      <c r="D4" s="17"/>
      <c r="E4" s="17"/>
      <c r="F4" s="17"/>
      <c r="G4" s="17"/>
      <c r="H4" s="17"/>
      <c r="I4" s="17"/>
      <c r="J4" s="17"/>
      <c r="K4" s="204"/>
      <c r="L4" s="17"/>
      <c r="M4" s="17"/>
      <c r="N4" s="17"/>
      <c r="O4" s="16"/>
      <c r="P4" s="16"/>
      <c r="Q4" s="16"/>
      <c r="R4" s="16"/>
      <c r="S4" s="201"/>
    </row>
    <row r="5" spans="1:47" ht="20.25" x14ac:dyDescent="0.3">
      <c r="A5" s="288" t="s">
        <v>157</v>
      </c>
      <c r="B5" s="289"/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</row>
    <row r="6" spans="1:47" ht="20.25" x14ac:dyDescent="0.3">
      <c r="A6" s="290"/>
      <c r="B6" s="291"/>
      <c r="C6" s="291"/>
      <c r="D6" s="291"/>
      <c r="E6" s="291"/>
      <c r="F6" s="291"/>
      <c r="G6" s="291"/>
      <c r="H6" s="291"/>
      <c r="I6" s="291"/>
      <c r="J6" s="291"/>
      <c r="K6" s="291"/>
      <c r="L6" s="291"/>
      <c r="M6" s="291"/>
      <c r="N6" s="291"/>
      <c r="O6" s="291"/>
      <c r="P6" s="291"/>
      <c r="Q6" s="291"/>
      <c r="R6" s="291"/>
      <c r="S6" s="291"/>
    </row>
    <row r="7" spans="1:47" ht="20.25" x14ac:dyDescent="0.3">
      <c r="A7" s="290" t="s">
        <v>100</v>
      </c>
      <c r="B7" s="291"/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291"/>
      <c r="R7" s="291"/>
      <c r="S7" s="291"/>
    </row>
    <row r="8" spans="1:47" ht="7.5" customHeight="1" x14ac:dyDescent="0.25">
      <c r="A8" s="15"/>
      <c r="B8" s="14"/>
      <c r="C8" s="14"/>
      <c r="D8" s="14"/>
      <c r="E8" s="14"/>
      <c r="F8" s="14"/>
      <c r="G8" s="14"/>
      <c r="H8" s="14"/>
      <c r="I8" s="14"/>
      <c r="J8" s="14"/>
      <c r="K8" s="205"/>
      <c r="L8" s="14"/>
      <c r="M8" s="14"/>
      <c r="N8" s="14"/>
      <c r="O8" s="216"/>
      <c r="P8" s="216"/>
      <c r="Q8" s="216"/>
      <c r="R8" s="216"/>
      <c r="S8" s="217"/>
    </row>
    <row r="9" spans="1:47" ht="15.75" x14ac:dyDescent="0.25">
      <c r="A9" s="296" t="s">
        <v>372</v>
      </c>
      <c r="B9" s="297"/>
      <c r="C9" s="298"/>
      <c r="D9" s="239">
        <f>D28+D42+D44+D48+D53+D84</f>
        <v>403057252.31999999</v>
      </c>
      <c r="E9" s="13"/>
      <c r="F9" s="13"/>
      <c r="G9" s="12"/>
      <c r="H9" s="12"/>
      <c r="I9" s="12"/>
      <c r="J9" s="12"/>
      <c r="K9" s="202"/>
      <c r="L9" s="12"/>
      <c r="M9" s="12"/>
      <c r="N9" s="12"/>
      <c r="O9" s="12"/>
      <c r="P9" s="12"/>
      <c r="Q9" s="12"/>
      <c r="R9" s="12"/>
      <c r="S9" s="202"/>
    </row>
    <row r="10" spans="1:47" ht="15.75" x14ac:dyDescent="0.25">
      <c r="A10" s="295" t="s">
        <v>4</v>
      </c>
      <c r="B10" s="300" t="s">
        <v>90</v>
      </c>
      <c r="C10" s="300"/>
      <c r="D10" s="300"/>
      <c r="E10" s="300"/>
      <c r="F10" s="300"/>
      <c r="G10" s="300"/>
      <c r="H10" s="300"/>
      <c r="I10" s="300"/>
      <c r="J10" s="300"/>
      <c r="K10" s="301"/>
      <c r="L10" s="299" t="s">
        <v>89</v>
      </c>
      <c r="M10" s="300"/>
      <c r="N10" s="300"/>
      <c r="O10" s="300"/>
      <c r="P10" s="300"/>
      <c r="Q10" s="300"/>
      <c r="R10" s="300"/>
      <c r="S10" s="301"/>
    </row>
    <row r="11" spans="1:47" ht="15.75" hidden="1" customHeight="1" x14ac:dyDescent="0.25">
      <c r="A11" s="295"/>
      <c r="B11" s="218"/>
      <c r="C11" s="218"/>
      <c r="D11" s="299" t="s">
        <v>13</v>
      </c>
      <c r="E11" s="300"/>
      <c r="F11" s="300"/>
      <c r="G11" s="300"/>
      <c r="H11" s="300"/>
      <c r="I11" s="300"/>
      <c r="J11" s="300"/>
      <c r="K11" s="301"/>
      <c r="L11" s="299" t="s">
        <v>13</v>
      </c>
      <c r="M11" s="300"/>
      <c r="N11" s="300"/>
      <c r="O11" s="300"/>
      <c r="P11" s="300"/>
      <c r="Q11" s="300"/>
      <c r="R11" s="300"/>
      <c r="S11" s="301"/>
    </row>
    <row r="12" spans="1:47" ht="15.75" customHeight="1" x14ac:dyDescent="0.25">
      <c r="A12" s="295"/>
      <c r="B12" s="219"/>
      <c r="C12" s="37"/>
      <c r="D12" s="37">
        <v>1</v>
      </c>
      <c r="E12" s="37">
        <v>2</v>
      </c>
      <c r="F12" s="37">
        <v>3</v>
      </c>
      <c r="G12" s="220">
        <v>4</v>
      </c>
      <c r="H12" s="283" t="s">
        <v>82</v>
      </c>
      <c r="I12" s="283" t="s">
        <v>83</v>
      </c>
      <c r="J12" s="283" t="s">
        <v>84</v>
      </c>
      <c r="K12" s="283" t="s">
        <v>85</v>
      </c>
      <c r="L12" s="36">
        <v>5</v>
      </c>
      <c r="M12" s="36">
        <v>6</v>
      </c>
      <c r="N12" s="36">
        <v>7</v>
      </c>
      <c r="O12" s="36">
        <v>8</v>
      </c>
      <c r="P12" s="302" t="s">
        <v>31</v>
      </c>
      <c r="Q12" s="304" t="s">
        <v>30</v>
      </c>
      <c r="R12" s="302" t="s">
        <v>32</v>
      </c>
      <c r="S12" s="283" t="s">
        <v>918</v>
      </c>
    </row>
    <row r="13" spans="1:47" ht="15.75" x14ac:dyDescent="0.25">
      <c r="A13" s="295"/>
      <c r="B13" s="219"/>
      <c r="C13" s="145" t="s">
        <v>115</v>
      </c>
      <c r="D13" s="36" t="s">
        <v>12</v>
      </c>
      <c r="E13" s="36" t="s">
        <v>11</v>
      </c>
      <c r="F13" s="36" t="s">
        <v>6</v>
      </c>
      <c r="G13" s="36" t="s">
        <v>10</v>
      </c>
      <c r="H13" s="284"/>
      <c r="I13" s="284"/>
      <c r="J13" s="284"/>
      <c r="K13" s="284"/>
      <c r="L13" s="36" t="s">
        <v>12</v>
      </c>
      <c r="M13" s="36" t="s">
        <v>11</v>
      </c>
      <c r="N13" s="36" t="s">
        <v>6</v>
      </c>
      <c r="O13" s="36" t="s">
        <v>10</v>
      </c>
      <c r="P13" s="303"/>
      <c r="Q13" s="305"/>
      <c r="R13" s="303"/>
      <c r="S13" s="284"/>
    </row>
    <row r="14" spans="1:47" s="211" customFormat="1" x14ac:dyDescent="0.2">
      <c r="A14" s="308" t="s">
        <v>23</v>
      </c>
      <c r="B14" s="192" t="s">
        <v>144</v>
      </c>
      <c r="C14" s="192">
        <v>95442.000000000029</v>
      </c>
      <c r="D14" s="192">
        <v>6039842.5600000005</v>
      </c>
      <c r="E14" s="192">
        <v>6039842.5600000005</v>
      </c>
      <c r="F14" s="192">
        <v>6039842.5600000005</v>
      </c>
      <c r="G14" s="192">
        <v>6039842.5600000005</v>
      </c>
      <c r="H14" s="192">
        <v>0</v>
      </c>
      <c r="I14" s="192">
        <v>0</v>
      </c>
      <c r="J14" s="192">
        <v>0</v>
      </c>
      <c r="K14" s="193">
        <v>0</v>
      </c>
      <c r="L14" s="192">
        <v>6039842.5600000005</v>
      </c>
      <c r="M14" s="192">
        <v>6039842.5600000005</v>
      </c>
      <c r="N14" s="192">
        <v>6039842.5600000005</v>
      </c>
      <c r="O14" s="192">
        <v>6039842.5600000005</v>
      </c>
      <c r="P14" s="192">
        <v>0</v>
      </c>
      <c r="Q14" s="192">
        <v>0</v>
      </c>
      <c r="R14" s="192">
        <v>0</v>
      </c>
      <c r="S14" s="193">
        <v>0</v>
      </c>
      <c r="AU14" s="221"/>
    </row>
    <row r="15" spans="1:47" s="211" customFormat="1" x14ac:dyDescent="0.2">
      <c r="A15" s="309"/>
      <c r="B15" s="192" t="s">
        <v>1734</v>
      </c>
      <c r="C15" s="192">
        <v>172067094</v>
      </c>
      <c r="D15" s="192">
        <v>163351350.44999999</v>
      </c>
      <c r="E15" s="192">
        <v>163351350.44999999</v>
      </c>
      <c r="F15" s="192">
        <v>163351350.44999999</v>
      </c>
      <c r="G15" s="192">
        <v>163351350.44999999</v>
      </c>
      <c r="H15" s="192">
        <v>0</v>
      </c>
      <c r="I15" s="192">
        <v>0</v>
      </c>
      <c r="J15" s="192">
        <v>0</v>
      </c>
      <c r="K15" s="193">
        <v>0</v>
      </c>
      <c r="L15" s="192">
        <v>163351350.44999999</v>
      </c>
      <c r="M15" s="192">
        <v>163351350.44999999</v>
      </c>
      <c r="N15" s="192">
        <v>163351350.44999999</v>
      </c>
      <c r="O15" s="192">
        <v>163351350.44999999</v>
      </c>
      <c r="P15" s="192">
        <v>0</v>
      </c>
      <c r="Q15" s="192">
        <v>0</v>
      </c>
      <c r="R15" s="192">
        <v>0</v>
      </c>
      <c r="S15" s="193">
        <v>0</v>
      </c>
      <c r="AU15" s="221"/>
    </row>
    <row r="16" spans="1:47" s="211" customFormat="1" x14ac:dyDescent="0.2">
      <c r="A16" s="309"/>
      <c r="B16" s="192" t="s">
        <v>141</v>
      </c>
      <c r="C16" s="192">
        <v>7199790.0000000009</v>
      </c>
      <c r="D16" s="192">
        <v>11543111.789999999</v>
      </c>
      <c r="E16" s="192">
        <v>11543111.789999999</v>
      </c>
      <c r="F16" s="192">
        <v>11543111.789999999</v>
      </c>
      <c r="G16" s="192">
        <v>11543111.789999999</v>
      </c>
      <c r="H16" s="192">
        <v>0</v>
      </c>
      <c r="I16" s="192">
        <v>0</v>
      </c>
      <c r="J16" s="192">
        <v>0</v>
      </c>
      <c r="K16" s="193">
        <v>0</v>
      </c>
      <c r="L16" s="192">
        <v>11543111.789999999</v>
      </c>
      <c r="M16" s="192">
        <v>11543111.789999999</v>
      </c>
      <c r="N16" s="192">
        <v>11543111.789999999</v>
      </c>
      <c r="O16" s="192">
        <v>11543111.789999999</v>
      </c>
      <c r="P16" s="192">
        <v>0</v>
      </c>
      <c r="Q16" s="192">
        <v>0</v>
      </c>
      <c r="R16" s="192">
        <v>0</v>
      </c>
      <c r="S16" s="193">
        <v>0</v>
      </c>
      <c r="AU16" s="221"/>
    </row>
    <row r="17" spans="1:47" s="211" customFormat="1" x14ac:dyDescent="0.2">
      <c r="A17" s="309"/>
      <c r="B17" s="192" t="s">
        <v>1735</v>
      </c>
      <c r="C17" s="192">
        <v>0</v>
      </c>
      <c r="D17" s="192">
        <v>295895.00000000006</v>
      </c>
      <c r="E17" s="192">
        <v>295895.00000000006</v>
      </c>
      <c r="F17" s="192">
        <v>295895.00000000006</v>
      </c>
      <c r="G17" s="192">
        <v>295895.00000000006</v>
      </c>
      <c r="H17" s="192">
        <v>0</v>
      </c>
      <c r="I17" s="192">
        <v>0</v>
      </c>
      <c r="J17" s="192">
        <v>0</v>
      </c>
      <c r="K17" s="193">
        <v>0</v>
      </c>
      <c r="L17" s="192">
        <v>295895.00000000006</v>
      </c>
      <c r="M17" s="192">
        <v>295895.00000000006</v>
      </c>
      <c r="N17" s="192">
        <v>295895.00000000006</v>
      </c>
      <c r="O17" s="192">
        <v>295895.00000000006</v>
      </c>
      <c r="P17" s="192">
        <v>0</v>
      </c>
      <c r="Q17" s="192">
        <v>0</v>
      </c>
      <c r="R17" s="192">
        <v>0</v>
      </c>
      <c r="S17" s="193">
        <v>0</v>
      </c>
      <c r="AU17" s="221"/>
    </row>
    <row r="18" spans="1:47" s="211" customFormat="1" x14ac:dyDescent="0.2">
      <c r="A18" s="309"/>
      <c r="B18" s="192" t="s">
        <v>119</v>
      </c>
      <c r="C18" s="192">
        <v>0</v>
      </c>
      <c r="D18" s="192">
        <v>14581420.68</v>
      </c>
      <c r="E18" s="192">
        <v>14581420.68</v>
      </c>
      <c r="F18" s="192">
        <v>14581420.68</v>
      </c>
      <c r="G18" s="192">
        <v>14581420.68</v>
      </c>
      <c r="H18" s="192">
        <v>0</v>
      </c>
      <c r="I18" s="192">
        <v>0</v>
      </c>
      <c r="J18" s="192">
        <v>0</v>
      </c>
      <c r="K18" s="193">
        <v>0</v>
      </c>
      <c r="L18" s="192">
        <v>14581420.68</v>
      </c>
      <c r="M18" s="192">
        <v>14581420.68</v>
      </c>
      <c r="N18" s="192">
        <v>14581420.68</v>
      </c>
      <c r="O18" s="192">
        <v>14581420.68</v>
      </c>
      <c r="P18" s="192">
        <v>0</v>
      </c>
      <c r="Q18" s="192">
        <v>0</v>
      </c>
      <c r="R18" s="192">
        <v>0</v>
      </c>
      <c r="S18" s="193">
        <v>0</v>
      </c>
      <c r="AU18" s="221"/>
    </row>
    <row r="19" spans="1:47" s="211" customFormat="1" x14ac:dyDescent="0.2">
      <c r="A19" s="309"/>
      <c r="B19" s="192" t="s">
        <v>120</v>
      </c>
      <c r="C19" s="192">
        <v>30504383.410000008</v>
      </c>
      <c r="D19" s="192">
        <v>33640647.760000005</v>
      </c>
      <c r="E19" s="192">
        <v>33640647.760000005</v>
      </c>
      <c r="F19" s="192">
        <v>33640647.760000005</v>
      </c>
      <c r="G19" s="192">
        <v>33640647.760000005</v>
      </c>
      <c r="H19" s="192">
        <v>0</v>
      </c>
      <c r="I19" s="192">
        <v>0</v>
      </c>
      <c r="J19" s="192">
        <v>0</v>
      </c>
      <c r="K19" s="193">
        <v>0</v>
      </c>
      <c r="L19" s="192">
        <v>33640647.760000005</v>
      </c>
      <c r="M19" s="192">
        <v>33640647.760000005</v>
      </c>
      <c r="N19" s="192">
        <v>33640647.760000005</v>
      </c>
      <c r="O19" s="192">
        <v>33640647.760000005</v>
      </c>
      <c r="P19" s="192">
        <v>0</v>
      </c>
      <c r="Q19" s="192">
        <v>0</v>
      </c>
      <c r="R19" s="192">
        <v>0</v>
      </c>
      <c r="S19" s="193">
        <v>0</v>
      </c>
      <c r="AU19" s="221"/>
    </row>
    <row r="20" spans="1:47" s="211" customFormat="1" x14ac:dyDescent="0.2">
      <c r="A20" s="309"/>
      <c r="B20" s="192" t="s">
        <v>142</v>
      </c>
      <c r="C20" s="192">
        <v>8265250.290000001</v>
      </c>
      <c r="D20" s="192">
        <v>6466674.5600000005</v>
      </c>
      <c r="E20" s="192">
        <v>6466674.5600000005</v>
      </c>
      <c r="F20" s="192">
        <v>6466674.5600000005</v>
      </c>
      <c r="G20" s="192">
        <v>6466674.5600000005</v>
      </c>
      <c r="H20" s="192">
        <v>0</v>
      </c>
      <c r="I20" s="192">
        <v>0</v>
      </c>
      <c r="J20" s="192">
        <v>0</v>
      </c>
      <c r="K20" s="193">
        <v>0</v>
      </c>
      <c r="L20" s="192">
        <v>6466674.5600000005</v>
      </c>
      <c r="M20" s="192">
        <v>6466674.5600000005</v>
      </c>
      <c r="N20" s="192">
        <v>6466674.5600000005</v>
      </c>
      <c r="O20" s="192">
        <v>6466674.5600000005</v>
      </c>
      <c r="P20" s="192">
        <v>0</v>
      </c>
      <c r="Q20" s="192">
        <v>0</v>
      </c>
      <c r="R20" s="192">
        <v>0</v>
      </c>
      <c r="S20" s="193">
        <v>0</v>
      </c>
      <c r="AU20" s="221"/>
    </row>
    <row r="21" spans="1:47" s="211" customFormat="1" x14ac:dyDescent="0.2">
      <c r="A21" s="309"/>
      <c r="B21" s="192" t="s">
        <v>373</v>
      </c>
      <c r="C21" s="192">
        <v>0</v>
      </c>
      <c r="D21" s="192">
        <v>8490433.8800000027</v>
      </c>
      <c r="E21" s="192">
        <v>8490433.8800000027</v>
      </c>
      <c r="F21" s="192">
        <v>8487423.7500000019</v>
      </c>
      <c r="G21" s="192">
        <v>8487423.7500000019</v>
      </c>
      <c r="H21" s="192">
        <v>0</v>
      </c>
      <c r="I21" s="192">
        <v>3010.1300000009996</v>
      </c>
      <c r="J21" s="192">
        <v>0</v>
      </c>
      <c r="K21" s="193">
        <v>3010.1300000009996</v>
      </c>
      <c r="L21" s="192">
        <v>8490433.8800000027</v>
      </c>
      <c r="M21" s="192">
        <v>8490433.8800000027</v>
      </c>
      <c r="N21" s="192">
        <v>8487423.7500000019</v>
      </c>
      <c r="O21" s="192">
        <v>8487423.7500000019</v>
      </c>
      <c r="P21" s="192">
        <v>0</v>
      </c>
      <c r="Q21" s="192">
        <v>3010.1300000009996</v>
      </c>
      <c r="R21" s="192">
        <v>0</v>
      </c>
      <c r="S21" s="193">
        <v>3010.1300000009996</v>
      </c>
      <c r="AU21" s="221"/>
    </row>
    <row r="22" spans="1:47" s="211" customFormat="1" x14ac:dyDescent="0.2">
      <c r="A22" s="309"/>
      <c r="B22" s="192" t="s">
        <v>1736</v>
      </c>
      <c r="C22" s="192">
        <v>0</v>
      </c>
      <c r="D22" s="192">
        <v>17110690</v>
      </c>
      <c r="E22" s="192">
        <v>0</v>
      </c>
      <c r="F22" s="192">
        <v>0</v>
      </c>
      <c r="G22" s="192">
        <v>0</v>
      </c>
      <c r="H22" s="192">
        <v>17110690</v>
      </c>
      <c r="I22" s="192">
        <v>0</v>
      </c>
      <c r="J22" s="192">
        <v>0</v>
      </c>
      <c r="K22" s="193">
        <v>17110690</v>
      </c>
      <c r="L22" s="192">
        <v>17110690</v>
      </c>
      <c r="M22" s="192">
        <v>0</v>
      </c>
      <c r="N22" s="192">
        <v>0</v>
      </c>
      <c r="O22" s="192">
        <v>0</v>
      </c>
      <c r="P22" s="192">
        <v>17110690</v>
      </c>
      <c r="Q22" s="192">
        <v>0</v>
      </c>
      <c r="R22" s="192">
        <v>0</v>
      </c>
      <c r="S22" s="193">
        <v>17110690</v>
      </c>
      <c r="AU22" s="221"/>
    </row>
    <row r="23" spans="1:47" s="211" customFormat="1" x14ac:dyDescent="0.2">
      <c r="A23" s="309"/>
      <c r="B23" s="192" t="s">
        <v>876</v>
      </c>
      <c r="C23" s="192">
        <v>0</v>
      </c>
      <c r="D23" s="192">
        <v>120000</v>
      </c>
      <c r="E23" s="192">
        <v>0</v>
      </c>
      <c r="F23" s="192">
        <v>0</v>
      </c>
      <c r="G23" s="192">
        <v>0</v>
      </c>
      <c r="H23" s="192">
        <v>120000</v>
      </c>
      <c r="I23" s="192">
        <v>0</v>
      </c>
      <c r="J23" s="192">
        <v>0</v>
      </c>
      <c r="K23" s="193">
        <v>120000</v>
      </c>
      <c r="L23" s="192">
        <v>120000</v>
      </c>
      <c r="M23" s="192">
        <v>0</v>
      </c>
      <c r="N23" s="192">
        <v>0</v>
      </c>
      <c r="O23" s="192">
        <v>0</v>
      </c>
      <c r="P23" s="192">
        <v>120000</v>
      </c>
      <c r="Q23" s="192">
        <v>0</v>
      </c>
      <c r="R23" s="192">
        <v>0</v>
      </c>
      <c r="S23" s="193">
        <v>120000</v>
      </c>
      <c r="AU23" s="221"/>
    </row>
    <row r="24" spans="1:47" s="211" customFormat="1" x14ac:dyDescent="0.2">
      <c r="A24" s="309"/>
      <c r="B24" s="192" t="s">
        <v>1737</v>
      </c>
      <c r="C24" s="192">
        <v>0</v>
      </c>
      <c r="D24" s="192">
        <v>19951.450000000008</v>
      </c>
      <c r="E24" s="192">
        <v>19951.450000000008</v>
      </c>
      <c r="F24" s="192">
        <v>19951.450000000008</v>
      </c>
      <c r="G24" s="192">
        <v>19951.450000000008</v>
      </c>
      <c r="H24" s="192">
        <v>0</v>
      </c>
      <c r="I24" s="192">
        <v>0</v>
      </c>
      <c r="J24" s="192">
        <v>0</v>
      </c>
      <c r="K24" s="193">
        <v>0</v>
      </c>
      <c r="L24" s="192">
        <v>19951.450000000008</v>
      </c>
      <c r="M24" s="192">
        <v>19951.450000000008</v>
      </c>
      <c r="N24" s="192">
        <v>19951.450000000008</v>
      </c>
      <c r="O24" s="192">
        <v>19951.450000000008</v>
      </c>
      <c r="P24" s="192">
        <v>0</v>
      </c>
      <c r="Q24" s="192">
        <v>0</v>
      </c>
      <c r="R24" s="192">
        <v>0</v>
      </c>
      <c r="S24" s="193">
        <v>0</v>
      </c>
      <c r="AU24" s="221"/>
    </row>
    <row r="25" spans="1:47" s="211" customFormat="1" x14ac:dyDescent="0.2">
      <c r="A25" s="309"/>
      <c r="B25" s="192" t="s">
        <v>1240</v>
      </c>
      <c r="C25" s="192">
        <v>0</v>
      </c>
      <c r="D25" s="192">
        <v>0</v>
      </c>
      <c r="E25" s="192">
        <v>0</v>
      </c>
      <c r="F25" s="192">
        <v>0</v>
      </c>
      <c r="G25" s="192">
        <v>0</v>
      </c>
      <c r="H25" s="192">
        <v>0</v>
      </c>
      <c r="I25" s="192">
        <v>0</v>
      </c>
      <c r="J25" s="192">
        <v>0</v>
      </c>
      <c r="K25" s="193">
        <v>0</v>
      </c>
      <c r="L25" s="192">
        <v>0</v>
      </c>
      <c r="M25" s="192">
        <v>0</v>
      </c>
      <c r="N25" s="192">
        <v>0</v>
      </c>
      <c r="O25" s="192">
        <v>0</v>
      </c>
      <c r="P25" s="192">
        <v>0</v>
      </c>
      <c r="Q25" s="192">
        <v>0</v>
      </c>
      <c r="R25" s="192">
        <v>0</v>
      </c>
      <c r="S25" s="193">
        <v>0</v>
      </c>
      <c r="AU25" s="221"/>
    </row>
    <row r="26" spans="1:47" s="211" customFormat="1" x14ac:dyDescent="0.2">
      <c r="A26" s="309"/>
      <c r="B26" s="192" t="s">
        <v>1241</v>
      </c>
      <c r="C26" s="192">
        <v>0</v>
      </c>
      <c r="D26" s="192">
        <v>350251.50000000006</v>
      </c>
      <c r="E26" s="192">
        <v>350251.50000000006</v>
      </c>
      <c r="F26" s="192">
        <v>350251.50000000006</v>
      </c>
      <c r="G26" s="192">
        <v>350251.50000000006</v>
      </c>
      <c r="H26" s="192">
        <v>0</v>
      </c>
      <c r="I26" s="192">
        <v>0</v>
      </c>
      <c r="J26" s="192">
        <v>0</v>
      </c>
      <c r="K26" s="193">
        <v>0</v>
      </c>
      <c r="L26" s="192">
        <v>350251.50000000006</v>
      </c>
      <c r="M26" s="192">
        <v>350251.50000000006</v>
      </c>
      <c r="N26" s="192">
        <v>350251.50000000006</v>
      </c>
      <c r="O26" s="192">
        <v>350251.50000000006</v>
      </c>
      <c r="P26" s="192">
        <v>0</v>
      </c>
      <c r="Q26" s="192">
        <v>0</v>
      </c>
      <c r="R26" s="192">
        <v>0</v>
      </c>
      <c r="S26" s="193">
        <v>0</v>
      </c>
      <c r="AU26" s="221"/>
    </row>
    <row r="27" spans="1:47" s="211" customFormat="1" x14ac:dyDescent="0.2">
      <c r="A27" s="309"/>
      <c r="B27" s="192" t="s">
        <v>1244</v>
      </c>
      <c r="C27" s="192">
        <v>0</v>
      </c>
      <c r="D27" s="192">
        <v>99292.460000000021</v>
      </c>
      <c r="E27" s="192">
        <v>99292.460000000021</v>
      </c>
      <c r="F27" s="192">
        <v>99292.460000000021</v>
      </c>
      <c r="G27" s="192">
        <v>99292.460000000021</v>
      </c>
      <c r="H27" s="192">
        <v>0</v>
      </c>
      <c r="I27" s="192">
        <v>0</v>
      </c>
      <c r="J27" s="192">
        <v>0</v>
      </c>
      <c r="K27" s="193">
        <v>0</v>
      </c>
      <c r="L27" s="192">
        <v>99292.460000000021</v>
      </c>
      <c r="M27" s="192">
        <v>99292.460000000021</v>
      </c>
      <c r="N27" s="192">
        <v>99292.460000000021</v>
      </c>
      <c r="O27" s="192">
        <v>99292.460000000021</v>
      </c>
      <c r="P27" s="192">
        <v>0</v>
      </c>
      <c r="Q27" s="192">
        <v>0</v>
      </c>
      <c r="R27" s="192">
        <v>0</v>
      </c>
      <c r="S27" s="193">
        <v>0</v>
      </c>
      <c r="AU27" s="221"/>
    </row>
    <row r="28" spans="1:47" s="211" customFormat="1" ht="15" x14ac:dyDescent="0.25">
      <c r="A28" s="233" t="s">
        <v>20</v>
      </c>
      <c r="B28" s="222"/>
      <c r="C28" s="222">
        <f>SUM(C14:C27)</f>
        <v>218131959.69999999</v>
      </c>
      <c r="D28" s="222">
        <f t="shared" ref="D28:S28" si="0">SUM(D14:D27)</f>
        <v>262109562.09</v>
      </c>
      <c r="E28" s="222">
        <f t="shared" si="0"/>
        <v>244878872.09</v>
      </c>
      <c r="F28" s="222">
        <f t="shared" si="0"/>
        <v>244875861.96000001</v>
      </c>
      <c r="G28" s="222">
        <f t="shared" si="0"/>
        <v>244875861.96000001</v>
      </c>
      <c r="H28" s="222">
        <f t="shared" si="0"/>
        <v>17230690</v>
      </c>
      <c r="I28" s="222">
        <f t="shared" si="0"/>
        <v>3010.1300000009996</v>
      </c>
      <c r="J28" s="222">
        <f t="shared" si="0"/>
        <v>0</v>
      </c>
      <c r="K28" s="222">
        <f t="shared" si="0"/>
        <v>17233700.130000003</v>
      </c>
      <c r="L28" s="222">
        <f t="shared" si="0"/>
        <v>262109562.09</v>
      </c>
      <c r="M28" s="222">
        <f t="shared" si="0"/>
        <v>244878872.09</v>
      </c>
      <c r="N28" s="222">
        <f t="shared" si="0"/>
        <v>244875861.96000001</v>
      </c>
      <c r="O28" s="222">
        <f t="shared" si="0"/>
        <v>244875861.96000001</v>
      </c>
      <c r="P28" s="222">
        <f t="shared" si="0"/>
        <v>17230690</v>
      </c>
      <c r="Q28" s="222">
        <f t="shared" si="0"/>
        <v>3010.1300000009996</v>
      </c>
      <c r="R28" s="222">
        <f t="shared" si="0"/>
        <v>0</v>
      </c>
      <c r="S28" s="222">
        <f t="shared" si="0"/>
        <v>17233700.130000003</v>
      </c>
      <c r="AU28" s="221"/>
    </row>
    <row r="29" spans="1:47" s="211" customFormat="1" x14ac:dyDescent="0.2">
      <c r="A29" s="308" t="s">
        <v>19</v>
      </c>
      <c r="B29" s="192" t="s">
        <v>144</v>
      </c>
      <c r="C29" s="192">
        <v>0</v>
      </c>
      <c r="D29" s="192">
        <v>489527.4800000001</v>
      </c>
      <c r="E29" s="192">
        <v>489527.4800000001</v>
      </c>
      <c r="F29" s="192">
        <v>489527.4800000001</v>
      </c>
      <c r="G29" s="192">
        <v>489527.4800000001</v>
      </c>
      <c r="H29" s="192">
        <v>0</v>
      </c>
      <c r="I29" s="192">
        <v>0</v>
      </c>
      <c r="J29" s="192">
        <v>0</v>
      </c>
      <c r="K29" s="193">
        <v>0</v>
      </c>
      <c r="L29" s="192">
        <v>489527.4800000001</v>
      </c>
      <c r="M29" s="192">
        <v>489527.4800000001</v>
      </c>
      <c r="N29" s="192">
        <v>489527.4800000001</v>
      </c>
      <c r="O29" s="192">
        <v>489527.4800000001</v>
      </c>
      <c r="P29" s="192">
        <v>0</v>
      </c>
      <c r="Q29" s="192">
        <v>0</v>
      </c>
      <c r="R29" s="192">
        <v>0</v>
      </c>
      <c r="S29" s="193">
        <v>0</v>
      </c>
      <c r="AU29" s="221"/>
    </row>
    <row r="30" spans="1:47" s="211" customFormat="1" x14ac:dyDescent="0.2">
      <c r="A30" s="309"/>
      <c r="B30" s="192" t="s">
        <v>920</v>
      </c>
      <c r="C30" s="192">
        <v>0</v>
      </c>
      <c r="D30" s="192">
        <v>7585091.5600000005</v>
      </c>
      <c r="E30" s="192">
        <v>7585091.5600000005</v>
      </c>
      <c r="F30" s="192">
        <v>7585091.5600000005</v>
      </c>
      <c r="G30" s="192">
        <v>7585091.5600000005</v>
      </c>
      <c r="H30" s="192">
        <v>0</v>
      </c>
      <c r="I30" s="192">
        <v>0</v>
      </c>
      <c r="J30" s="192">
        <v>0</v>
      </c>
      <c r="K30" s="193">
        <v>0</v>
      </c>
      <c r="L30" s="192">
        <v>7585091.5600000005</v>
      </c>
      <c r="M30" s="192">
        <v>7585091.5600000005</v>
      </c>
      <c r="N30" s="192">
        <v>7585091.5600000005</v>
      </c>
      <c r="O30" s="192">
        <v>7585091.5600000005</v>
      </c>
      <c r="P30" s="192">
        <v>0</v>
      </c>
      <c r="Q30" s="192">
        <v>0</v>
      </c>
      <c r="R30" s="192">
        <v>0</v>
      </c>
      <c r="S30" s="193">
        <v>0</v>
      </c>
      <c r="AU30" s="221"/>
    </row>
    <row r="31" spans="1:47" s="211" customFormat="1" x14ac:dyDescent="0.2">
      <c r="A31" s="309"/>
      <c r="B31" s="192" t="s">
        <v>1734</v>
      </c>
      <c r="C31" s="192">
        <v>0</v>
      </c>
      <c r="D31" s="192">
        <v>0</v>
      </c>
      <c r="E31" s="192">
        <v>0</v>
      </c>
      <c r="F31" s="192">
        <v>0</v>
      </c>
      <c r="G31" s="192">
        <v>0</v>
      </c>
      <c r="H31" s="192">
        <v>0</v>
      </c>
      <c r="I31" s="192">
        <v>0</v>
      </c>
      <c r="J31" s="192">
        <v>0</v>
      </c>
      <c r="K31" s="193">
        <v>0</v>
      </c>
      <c r="L31" s="192">
        <v>0</v>
      </c>
      <c r="M31" s="192">
        <v>0</v>
      </c>
      <c r="N31" s="192">
        <v>0</v>
      </c>
      <c r="O31" s="192">
        <v>0</v>
      </c>
      <c r="P31" s="192">
        <v>0</v>
      </c>
      <c r="Q31" s="192">
        <v>0</v>
      </c>
      <c r="R31" s="192">
        <v>0</v>
      </c>
      <c r="S31" s="193">
        <v>0</v>
      </c>
      <c r="AU31" s="221"/>
    </row>
    <row r="32" spans="1:47" s="211" customFormat="1" x14ac:dyDescent="0.2">
      <c r="A32" s="309"/>
      <c r="B32" s="192" t="s">
        <v>141</v>
      </c>
      <c r="C32" s="192">
        <v>0</v>
      </c>
      <c r="D32" s="192">
        <v>83485.440000000017</v>
      </c>
      <c r="E32" s="192">
        <v>83485.440000000017</v>
      </c>
      <c r="F32" s="192">
        <v>83485.440000000017</v>
      </c>
      <c r="G32" s="192">
        <v>83485.440000000017</v>
      </c>
      <c r="H32" s="192">
        <v>0</v>
      </c>
      <c r="I32" s="192">
        <v>0</v>
      </c>
      <c r="J32" s="192">
        <v>0</v>
      </c>
      <c r="K32" s="193">
        <v>0</v>
      </c>
      <c r="L32" s="192">
        <v>83485.440000000017</v>
      </c>
      <c r="M32" s="192">
        <v>83485.440000000017</v>
      </c>
      <c r="N32" s="192">
        <v>83485.440000000017</v>
      </c>
      <c r="O32" s="192">
        <v>83485.440000000017</v>
      </c>
      <c r="P32" s="192">
        <v>0</v>
      </c>
      <c r="Q32" s="192">
        <v>0</v>
      </c>
      <c r="R32" s="192">
        <v>0</v>
      </c>
      <c r="S32" s="193">
        <v>0</v>
      </c>
      <c r="AU32" s="221"/>
    </row>
    <row r="33" spans="1:47" s="211" customFormat="1" x14ac:dyDescent="0.2">
      <c r="A33" s="309"/>
      <c r="B33" s="192" t="s">
        <v>119</v>
      </c>
      <c r="C33" s="192">
        <v>0</v>
      </c>
      <c r="D33" s="192">
        <v>56127657.450000003</v>
      </c>
      <c r="E33" s="192">
        <v>56127657.450000003</v>
      </c>
      <c r="F33" s="192">
        <v>56127657.450000003</v>
      </c>
      <c r="G33" s="192">
        <v>56127657.450000003</v>
      </c>
      <c r="H33" s="192">
        <v>0</v>
      </c>
      <c r="I33" s="192">
        <v>0</v>
      </c>
      <c r="J33" s="192">
        <v>0</v>
      </c>
      <c r="K33" s="193">
        <v>0</v>
      </c>
      <c r="L33" s="192">
        <v>56127657.450000003</v>
      </c>
      <c r="M33" s="192">
        <v>56127657.450000003</v>
      </c>
      <c r="N33" s="192">
        <v>56127657.450000003</v>
      </c>
      <c r="O33" s="192">
        <v>56127657.450000003</v>
      </c>
      <c r="P33" s="192">
        <v>0</v>
      </c>
      <c r="Q33" s="192">
        <v>0</v>
      </c>
      <c r="R33" s="192">
        <v>0</v>
      </c>
      <c r="S33" s="193">
        <v>0</v>
      </c>
      <c r="AU33" s="221"/>
    </row>
    <row r="34" spans="1:47" s="211" customFormat="1" x14ac:dyDescent="0.2">
      <c r="A34" s="309"/>
      <c r="B34" s="192" t="s">
        <v>1736</v>
      </c>
      <c r="C34" s="192">
        <v>0</v>
      </c>
      <c r="D34" s="192">
        <v>13041377.569999998</v>
      </c>
      <c r="E34" s="192">
        <v>2041377.570000001</v>
      </c>
      <c r="F34" s="192">
        <v>2041377.570000001</v>
      </c>
      <c r="G34" s="192">
        <v>2041377.570000001</v>
      </c>
      <c r="H34" s="192">
        <v>10999999.999999998</v>
      </c>
      <c r="I34" s="192">
        <v>0</v>
      </c>
      <c r="J34" s="192">
        <v>0</v>
      </c>
      <c r="K34" s="193">
        <v>10999999.999999998</v>
      </c>
      <c r="L34" s="192">
        <v>13041377.569999998</v>
      </c>
      <c r="M34" s="192">
        <v>2041377.570000001</v>
      </c>
      <c r="N34" s="192">
        <v>2041377.570000001</v>
      </c>
      <c r="O34" s="192">
        <v>2041377.570000001</v>
      </c>
      <c r="P34" s="192">
        <v>10999999.999999998</v>
      </c>
      <c r="Q34" s="192">
        <v>0</v>
      </c>
      <c r="R34" s="192">
        <v>0</v>
      </c>
      <c r="S34" s="193">
        <v>10999999.999999998</v>
      </c>
      <c r="AU34" s="221"/>
    </row>
    <row r="35" spans="1:47" s="211" customFormat="1" x14ac:dyDescent="0.2">
      <c r="A35" s="309"/>
      <c r="B35" s="192" t="s">
        <v>1242</v>
      </c>
      <c r="C35" s="192">
        <v>0</v>
      </c>
      <c r="D35" s="192">
        <v>7774.6200000000008</v>
      </c>
      <c r="E35" s="192">
        <v>7774.6200000000008</v>
      </c>
      <c r="F35" s="192">
        <v>7774.6200000000008</v>
      </c>
      <c r="G35" s="192">
        <v>7774.6200000000008</v>
      </c>
      <c r="H35" s="192">
        <v>0</v>
      </c>
      <c r="I35" s="192">
        <v>0</v>
      </c>
      <c r="J35" s="192">
        <v>0</v>
      </c>
      <c r="K35" s="193">
        <v>0</v>
      </c>
      <c r="L35" s="192">
        <v>7774.6200000000008</v>
      </c>
      <c r="M35" s="192">
        <v>7774.6200000000008</v>
      </c>
      <c r="N35" s="192">
        <v>7774.6200000000008</v>
      </c>
      <c r="O35" s="192">
        <v>7774.6200000000008</v>
      </c>
      <c r="P35" s="192">
        <v>0</v>
      </c>
      <c r="Q35" s="192">
        <v>0</v>
      </c>
      <c r="R35" s="192">
        <v>0</v>
      </c>
      <c r="S35" s="193">
        <v>0</v>
      </c>
      <c r="AU35" s="221"/>
    </row>
    <row r="36" spans="1:47" s="211" customFormat="1" x14ac:dyDescent="0.2">
      <c r="A36" s="309"/>
      <c r="B36" s="192" t="s">
        <v>1737</v>
      </c>
      <c r="C36" s="192">
        <v>0</v>
      </c>
      <c r="D36" s="192">
        <v>87067.220000000016</v>
      </c>
      <c r="E36" s="192">
        <v>87067.220000000016</v>
      </c>
      <c r="F36" s="192">
        <v>87067.220000000016</v>
      </c>
      <c r="G36" s="192">
        <v>87067.220000000016</v>
      </c>
      <c r="H36" s="192">
        <v>0</v>
      </c>
      <c r="I36" s="192">
        <v>0</v>
      </c>
      <c r="J36" s="192">
        <v>0</v>
      </c>
      <c r="K36" s="193">
        <v>0</v>
      </c>
      <c r="L36" s="192">
        <v>87067.220000000016</v>
      </c>
      <c r="M36" s="192">
        <v>87067.220000000016</v>
      </c>
      <c r="N36" s="192">
        <v>87067.220000000016</v>
      </c>
      <c r="O36" s="192">
        <v>87067.220000000016</v>
      </c>
      <c r="P36" s="192">
        <v>0</v>
      </c>
      <c r="Q36" s="192">
        <v>0</v>
      </c>
      <c r="R36" s="192">
        <v>0</v>
      </c>
      <c r="S36" s="193">
        <v>0</v>
      </c>
      <c r="AU36" s="221"/>
    </row>
    <row r="37" spans="1:47" s="211" customFormat="1" x14ac:dyDescent="0.2">
      <c r="A37" s="309"/>
      <c r="B37" s="192" t="s">
        <v>1243</v>
      </c>
      <c r="C37" s="192">
        <v>0</v>
      </c>
      <c r="D37" s="192">
        <v>9710.23</v>
      </c>
      <c r="E37" s="192">
        <v>9710.23</v>
      </c>
      <c r="F37" s="192">
        <v>9710.23</v>
      </c>
      <c r="G37" s="192">
        <v>9710.23</v>
      </c>
      <c r="H37" s="192">
        <v>0</v>
      </c>
      <c r="I37" s="192">
        <v>0</v>
      </c>
      <c r="J37" s="192">
        <v>0</v>
      </c>
      <c r="K37" s="193">
        <v>0</v>
      </c>
      <c r="L37" s="192">
        <v>9710.23</v>
      </c>
      <c r="M37" s="192">
        <v>9710.23</v>
      </c>
      <c r="N37" s="192">
        <v>9710.23</v>
      </c>
      <c r="O37" s="192">
        <v>9710.23</v>
      </c>
      <c r="P37" s="192">
        <v>0</v>
      </c>
      <c r="Q37" s="192">
        <v>0</v>
      </c>
      <c r="R37" s="192">
        <v>0</v>
      </c>
      <c r="S37" s="193">
        <v>0</v>
      </c>
      <c r="AU37" s="221"/>
    </row>
    <row r="38" spans="1:47" s="211" customFormat="1" x14ac:dyDescent="0.2">
      <c r="A38" s="309"/>
      <c r="B38" s="192" t="s">
        <v>1240</v>
      </c>
      <c r="C38" s="192">
        <v>0</v>
      </c>
      <c r="D38" s="192">
        <v>132287.9800000001</v>
      </c>
      <c r="E38" s="192">
        <v>132287.9800000001</v>
      </c>
      <c r="F38" s="192">
        <v>132287.9800000001</v>
      </c>
      <c r="G38" s="192">
        <v>132287.9800000001</v>
      </c>
      <c r="H38" s="192">
        <v>0</v>
      </c>
      <c r="I38" s="192">
        <v>0</v>
      </c>
      <c r="J38" s="192">
        <v>0</v>
      </c>
      <c r="K38" s="193">
        <v>0</v>
      </c>
      <c r="L38" s="192">
        <v>132287.9800000001</v>
      </c>
      <c r="M38" s="192">
        <v>132287.9800000001</v>
      </c>
      <c r="N38" s="192">
        <v>132287.9800000001</v>
      </c>
      <c r="O38" s="192">
        <v>132287.9800000001</v>
      </c>
      <c r="P38" s="192">
        <v>0</v>
      </c>
      <c r="Q38" s="192">
        <v>0</v>
      </c>
      <c r="R38" s="192">
        <v>0</v>
      </c>
      <c r="S38" s="193">
        <v>0</v>
      </c>
      <c r="AU38" s="221"/>
    </row>
    <row r="39" spans="1:47" s="211" customFormat="1" x14ac:dyDescent="0.2">
      <c r="A39" s="309"/>
      <c r="B39" s="192" t="s">
        <v>1241</v>
      </c>
      <c r="C39" s="192">
        <v>0</v>
      </c>
      <c r="D39" s="192">
        <v>119884.93</v>
      </c>
      <c r="E39" s="192">
        <v>119884.93</v>
      </c>
      <c r="F39" s="192">
        <v>119884.93</v>
      </c>
      <c r="G39" s="192">
        <v>119884.93</v>
      </c>
      <c r="H39" s="192">
        <v>0</v>
      </c>
      <c r="I39" s="192">
        <v>0</v>
      </c>
      <c r="J39" s="192">
        <v>0</v>
      </c>
      <c r="K39" s="193">
        <v>0</v>
      </c>
      <c r="L39" s="192">
        <v>119884.93</v>
      </c>
      <c r="M39" s="192">
        <v>119884.93</v>
      </c>
      <c r="N39" s="192">
        <v>119884.93</v>
      </c>
      <c r="O39" s="192">
        <v>119884.93</v>
      </c>
      <c r="P39" s="192">
        <v>0</v>
      </c>
      <c r="Q39" s="192">
        <v>0</v>
      </c>
      <c r="R39" s="192">
        <v>0</v>
      </c>
      <c r="S39" s="193">
        <v>0</v>
      </c>
      <c r="AU39" s="221"/>
    </row>
    <row r="40" spans="1:47" s="211" customFormat="1" x14ac:dyDescent="0.2">
      <c r="A40" s="309"/>
      <c r="B40" s="192" t="s">
        <v>1244</v>
      </c>
      <c r="C40" s="192">
        <v>0</v>
      </c>
      <c r="D40" s="192">
        <v>5995.01</v>
      </c>
      <c r="E40" s="192">
        <v>5995.01</v>
      </c>
      <c r="F40" s="192">
        <v>5995.01</v>
      </c>
      <c r="G40" s="192">
        <v>5995.01</v>
      </c>
      <c r="H40" s="192">
        <v>0</v>
      </c>
      <c r="I40" s="192">
        <v>0</v>
      </c>
      <c r="J40" s="192">
        <v>0</v>
      </c>
      <c r="K40" s="193">
        <v>0</v>
      </c>
      <c r="L40" s="192">
        <v>5995.01</v>
      </c>
      <c r="M40" s="192">
        <v>5995.01</v>
      </c>
      <c r="N40" s="192">
        <v>5995.01</v>
      </c>
      <c r="O40" s="192">
        <v>5995.01</v>
      </c>
      <c r="P40" s="192">
        <v>0</v>
      </c>
      <c r="Q40" s="192">
        <v>0</v>
      </c>
      <c r="R40" s="192">
        <v>0</v>
      </c>
      <c r="S40" s="193">
        <v>0</v>
      </c>
      <c r="AU40" s="221"/>
    </row>
    <row r="41" spans="1:47" s="211" customFormat="1" x14ac:dyDescent="0.2">
      <c r="A41" s="309"/>
      <c r="B41" s="192" t="s">
        <v>1739</v>
      </c>
      <c r="C41" s="192">
        <v>0</v>
      </c>
      <c r="D41" s="192">
        <v>986504.94000000029</v>
      </c>
      <c r="E41" s="192">
        <v>986504.94000000029</v>
      </c>
      <c r="F41" s="192">
        <v>986504.94000000029</v>
      </c>
      <c r="G41" s="192">
        <v>986504.94000000029</v>
      </c>
      <c r="H41" s="192">
        <v>0</v>
      </c>
      <c r="I41" s="192">
        <v>0</v>
      </c>
      <c r="J41" s="192">
        <v>0</v>
      </c>
      <c r="K41" s="193">
        <v>0</v>
      </c>
      <c r="L41" s="192">
        <v>986504.94000000029</v>
      </c>
      <c r="M41" s="192">
        <v>986504.94000000029</v>
      </c>
      <c r="N41" s="192">
        <v>986504.94000000029</v>
      </c>
      <c r="O41" s="192">
        <v>986504.94000000029</v>
      </c>
      <c r="P41" s="192">
        <v>0</v>
      </c>
      <c r="Q41" s="192">
        <v>0</v>
      </c>
      <c r="R41" s="192">
        <v>0</v>
      </c>
      <c r="S41" s="193">
        <v>0</v>
      </c>
      <c r="AU41" s="221"/>
    </row>
    <row r="42" spans="1:47" s="211" customFormat="1" ht="15" x14ac:dyDescent="0.25">
      <c r="A42" s="234" t="s">
        <v>873</v>
      </c>
      <c r="B42" s="222"/>
      <c r="C42" s="222">
        <f>SUM(C29:C41)</f>
        <v>0</v>
      </c>
      <c r="D42" s="222">
        <f t="shared" ref="D42:S42" si="1">SUM(D29:D41)</f>
        <v>78676364.430000022</v>
      </c>
      <c r="E42" s="222">
        <f t="shared" si="1"/>
        <v>67676364.429999992</v>
      </c>
      <c r="F42" s="222">
        <f t="shared" si="1"/>
        <v>67676364.429999992</v>
      </c>
      <c r="G42" s="222">
        <f t="shared" si="1"/>
        <v>67676364.429999992</v>
      </c>
      <c r="H42" s="222">
        <f t="shared" si="1"/>
        <v>10999999.999999998</v>
      </c>
      <c r="I42" s="222">
        <f t="shared" si="1"/>
        <v>0</v>
      </c>
      <c r="J42" s="222">
        <f t="shared" si="1"/>
        <v>0</v>
      </c>
      <c r="K42" s="222">
        <f t="shared" si="1"/>
        <v>10999999.999999998</v>
      </c>
      <c r="L42" s="222">
        <f t="shared" si="1"/>
        <v>78676364.430000022</v>
      </c>
      <c r="M42" s="222">
        <f t="shared" si="1"/>
        <v>67676364.429999992</v>
      </c>
      <c r="N42" s="222">
        <f t="shared" si="1"/>
        <v>67676364.429999992</v>
      </c>
      <c r="O42" s="222">
        <f t="shared" si="1"/>
        <v>67676364.429999992</v>
      </c>
      <c r="P42" s="222">
        <f t="shared" si="1"/>
        <v>10999999.999999998</v>
      </c>
      <c r="Q42" s="222">
        <f t="shared" si="1"/>
        <v>0</v>
      </c>
      <c r="R42" s="222">
        <f t="shared" si="1"/>
        <v>0</v>
      </c>
      <c r="S42" s="222">
        <f t="shared" si="1"/>
        <v>10999999.999999998</v>
      </c>
      <c r="AU42" s="221"/>
    </row>
    <row r="43" spans="1:47" s="223" customFormat="1" ht="15.75" customHeight="1" x14ac:dyDescent="0.2">
      <c r="A43" s="235" t="s">
        <v>86</v>
      </c>
      <c r="B43" s="125" t="s">
        <v>1752</v>
      </c>
      <c r="C43" s="192">
        <v>9598152.0000000019</v>
      </c>
      <c r="D43" s="192">
        <v>9598152.0000000019</v>
      </c>
      <c r="E43" s="192">
        <v>9598152.0000000019</v>
      </c>
      <c r="F43" s="192">
        <v>9598152.0000000019</v>
      </c>
      <c r="G43" s="192">
        <v>9598152.0000000019</v>
      </c>
      <c r="H43" s="192">
        <v>0</v>
      </c>
      <c r="I43" s="192">
        <v>0</v>
      </c>
      <c r="J43" s="192">
        <v>0</v>
      </c>
      <c r="K43" s="193">
        <v>0</v>
      </c>
      <c r="L43" s="192">
        <v>9598152.0000000019</v>
      </c>
      <c r="M43" s="192">
        <v>9598152.0000000019</v>
      </c>
      <c r="N43" s="192">
        <v>9598152.0000000019</v>
      </c>
      <c r="O43" s="192">
        <v>9598152.0000000019</v>
      </c>
      <c r="P43" s="194">
        <v>0</v>
      </c>
      <c r="Q43" s="194">
        <v>0</v>
      </c>
      <c r="R43" s="194">
        <v>0</v>
      </c>
      <c r="S43" s="203">
        <v>0</v>
      </c>
    </row>
    <row r="44" spans="1:47" s="214" customFormat="1" ht="15" x14ac:dyDescent="0.2">
      <c r="A44" s="236" t="s">
        <v>9</v>
      </c>
      <c r="B44" s="224"/>
      <c r="C44" s="225">
        <f t="shared" ref="C44:S44" si="2">SUM(C43:C43)</f>
        <v>9598152.0000000019</v>
      </c>
      <c r="D44" s="225">
        <f t="shared" si="2"/>
        <v>9598152.0000000019</v>
      </c>
      <c r="E44" s="225">
        <f t="shared" si="2"/>
        <v>9598152.0000000019</v>
      </c>
      <c r="F44" s="225">
        <f t="shared" si="2"/>
        <v>9598152.0000000019</v>
      </c>
      <c r="G44" s="225">
        <f t="shared" si="2"/>
        <v>9598152.0000000019</v>
      </c>
      <c r="H44" s="225">
        <f t="shared" si="2"/>
        <v>0</v>
      </c>
      <c r="I44" s="225">
        <f t="shared" si="2"/>
        <v>0</v>
      </c>
      <c r="J44" s="225">
        <f t="shared" si="2"/>
        <v>0</v>
      </c>
      <c r="K44" s="225">
        <f t="shared" si="2"/>
        <v>0</v>
      </c>
      <c r="L44" s="225">
        <f t="shared" si="2"/>
        <v>9598152.0000000019</v>
      </c>
      <c r="M44" s="225">
        <f t="shared" si="2"/>
        <v>9598152.0000000019</v>
      </c>
      <c r="N44" s="225">
        <f t="shared" si="2"/>
        <v>9598152.0000000019</v>
      </c>
      <c r="O44" s="225">
        <f t="shared" si="2"/>
        <v>9598152.0000000019</v>
      </c>
      <c r="P44" s="225">
        <f t="shared" si="2"/>
        <v>0</v>
      </c>
      <c r="Q44" s="225">
        <f t="shared" si="2"/>
        <v>0</v>
      </c>
      <c r="R44" s="225">
        <f t="shared" si="2"/>
        <v>0</v>
      </c>
      <c r="S44" s="225">
        <f t="shared" si="2"/>
        <v>0</v>
      </c>
    </row>
    <row r="45" spans="1:47" s="223" customFormat="1" x14ac:dyDescent="0.2">
      <c r="A45" s="310" t="s">
        <v>87</v>
      </c>
      <c r="B45" s="192" t="s">
        <v>1740</v>
      </c>
      <c r="C45" s="192">
        <v>0</v>
      </c>
      <c r="D45" s="192">
        <v>12944109.249999998</v>
      </c>
      <c r="E45" s="192">
        <v>12944109.249999998</v>
      </c>
      <c r="F45" s="192">
        <v>12944109.249999998</v>
      </c>
      <c r="G45" s="192">
        <v>12944109.249999998</v>
      </c>
      <c r="H45" s="192">
        <v>0</v>
      </c>
      <c r="I45" s="192">
        <v>0</v>
      </c>
      <c r="J45" s="192">
        <v>0</v>
      </c>
      <c r="K45" s="193">
        <v>0</v>
      </c>
      <c r="L45" s="192">
        <v>12944109.249999998</v>
      </c>
      <c r="M45" s="192">
        <v>12944109.249999998</v>
      </c>
      <c r="N45" s="192">
        <v>12944109.249999998</v>
      </c>
      <c r="O45" s="192">
        <v>12944109.249999998</v>
      </c>
      <c r="P45" s="192">
        <v>0</v>
      </c>
      <c r="Q45" s="192">
        <v>0</v>
      </c>
      <c r="R45" s="192">
        <v>0</v>
      </c>
      <c r="S45" s="193">
        <v>0</v>
      </c>
    </row>
    <row r="46" spans="1:47" s="196" customFormat="1" ht="12.75" customHeight="1" x14ac:dyDescent="0.2">
      <c r="A46" s="311"/>
      <c r="B46" s="192" t="s">
        <v>373</v>
      </c>
      <c r="C46" s="192">
        <v>0</v>
      </c>
      <c r="D46" s="192">
        <v>2783917.0200000009</v>
      </c>
      <c r="E46" s="192">
        <v>2783917.0200000009</v>
      </c>
      <c r="F46" s="192">
        <v>2783917.0200000009</v>
      </c>
      <c r="G46" s="192">
        <v>2783917.0200000009</v>
      </c>
      <c r="H46" s="192">
        <v>0</v>
      </c>
      <c r="I46" s="192">
        <v>0</v>
      </c>
      <c r="J46" s="192">
        <v>0</v>
      </c>
      <c r="K46" s="193">
        <v>0</v>
      </c>
      <c r="L46" s="192">
        <v>2783917.0200000009</v>
      </c>
      <c r="M46" s="192">
        <v>2783917.0200000009</v>
      </c>
      <c r="N46" s="192">
        <v>2783917.0200000009</v>
      </c>
      <c r="O46" s="192">
        <v>2783917.0200000009</v>
      </c>
      <c r="P46" s="192">
        <v>0</v>
      </c>
      <c r="Q46" s="192">
        <v>0</v>
      </c>
      <c r="R46" s="192">
        <v>0</v>
      </c>
      <c r="S46" s="193">
        <v>0</v>
      </c>
    </row>
    <row r="47" spans="1:47" s="196" customFormat="1" ht="12.75" customHeight="1" x14ac:dyDescent="0.2">
      <c r="A47" s="311"/>
      <c r="B47" s="192" t="s">
        <v>876</v>
      </c>
      <c r="C47" s="192">
        <v>0</v>
      </c>
      <c r="D47" s="192">
        <v>1050000</v>
      </c>
      <c r="E47" s="192">
        <v>0</v>
      </c>
      <c r="F47" s="192">
        <v>0</v>
      </c>
      <c r="G47" s="192">
        <v>0</v>
      </c>
      <c r="H47" s="192">
        <v>1050000</v>
      </c>
      <c r="I47" s="192">
        <v>0</v>
      </c>
      <c r="J47" s="192">
        <v>0</v>
      </c>
      <c r="K47" s="193">
        <v>1050000</v>
      </c>
      <c r="L47" s="192">
        <v>1050000</v>
      </c>
      <c r="M47" s="192">
        <v>0</v>
      </c>
      <c r="N47" s="192">
        <v>0</v>
      </c>
      <c r="O47" s="192">
        <v>0</v>
      </c>
      <c r="P47" s="192">
        <v>1050000</v>
      </c>
      <c r="Q47" s="192">
        <v>0</v>
      </c>
      <c r="R47" s="192">
        <v>0</v>
      </c>
      <c r="S47" s="193">
        <v>1050000</v>
      </c>
    </row>
    <row r="48" spans="1:47" s="214" customFormat="1" ht="21.75" customHeight="1" x14ac:dyDescent="0.2">
      <c r="A48" s="237" t="s">
        <v>18</v>
      </c>
      <c r="B48" s="226"/>
      <c r="C48" s="227">
        <f>SUM(C45:C47)</f>
        <v>0</v>
      </c>
      <c r="D48" s="227">
        <f t="shared" ref="D48:S48" si="3">SUM(D45:D47)</f>
        <v>16778026.27</v>
      </c>
      <c r="E48" s="227">
        <f t="shared" si="3"/>
        <v>15728026.27</v>
      </c>
      <c r="F48" s="227">
        <f t="shared" si="3"/>
        <v>15728026.27</v>
      </c>
      <c r="G48" s="227">
        <f t="shared" si="3"/>
        <v>15728026.27</v>
      </c>
      <c r="H48" s="227">
        <f t="shared" si="3"/>
        <v>1050000</v>
      </c>
      <c r="I48" s="227">
        <f t="shared" si="3"/>
        <v>0</v>
      </c>
      <c r="J48" s="227">
        <f t="shared" si="3"/>
        <v>0</v>
      </c>
      <c r="K48" s="227">
        <f t="shared" si="3"/>
        <v>1050000</v>
      </c>
      <c r="L48" s="227">
        <f t="shared" si="3"/>
        <v>16778026.27</v>
      </c>
      <c r="M48" s="227">
        <f t="shared" si="3"/>
        <v>15728026.27</v>
      </c>
      <c r="N48" s="227">
        <f t="shared" si="3"/>
        <v>15728026.27</v>
      </c>
      <c r="O48" s="227">
        <f t="shared" si="3"/>
        <v>15728026.27</v>
      </c>
      <c r="P48" s="227">
        <f t="shared" si="3"/>
        <v>1050000</v>
      </c>
      <c r="Q48" s="227">
        <f t="shared" si="3"/>
        <v>0</v>
      </c>
      <c r="R48" s="227">
        <f t="shared" si="3"/>
        <v>0</v>
      </c>
      <c r="S48" s="227">
        <f t="shared" si="3"/>
        <v>1050000</v>
      </c>
    </row>
    <row r="49" spans="1:19" s="196" customFormat="1" x14ac:dyDescent="0.2">
      <c r="A49" s="306" t="s">
        <v>1172</v>
      </c>
      <c r="B49" s="251" t="s">
        <v>1741</v>
      </c>
      <c r="C49" s="192">
        <v>0</v>
      </c>
      <c r="D49" s="192">
        <v>8962115.2500000019</v>
      </c>
      <c r="E49" s="192">
        <v>8962115.2500000019</v>
      </c>
      <c r="F49" s="192">
        <v>8962115.2500000019</v>
      </c>
      <c r="G49" s="192">
        <v>8962115.2500000019</v>
      </c>
      <c r="H49" s="192">
        <v>0</v>
      </c>
      <c r="I49" s="192">
        <v>0</v>
      </c>
      <c r="J49" s="192">
        <v>0</v>
      </c>
      <c r="K49" s="193">
        <v>0</v>
      </c>
      <c r="L49" s="192">
        <v>8962115.2500000019</v>
      </c>
      <c r="M49" s="192">
        <v>8962115.2500000019</v>
      </c>
      <c r="N49" s="192">
        <v>8962115.2500000019</v>
      </c>
      <c r="O49" s="192">
        <v>8962115.2500000019</v>
      </c>
      <c r="P49" s="192">
        <v>0</v>
      </c>
      <c r="Q49" s="192">
        <v>0</v>
      </c>
      <c r="R49" s="192">
        <v>0</v>
      </c>
      <c r="S49" s="193">
        <v>0</v>
      </c>
    </row>
    <row r="50" spans="1:19" s="223" customFormat="1" x14ac:dyDescent="0.2">
      <c r="A50" s="307"/>
      <c r="B50" s="251" t="s">
        <v>1171</v>
      </c>
      <c r="C50" s="192">
        <v>0</v>
      </c>
      <c r="D50" s="192">
        <v>8721149.7100000028</v>
      </c>
      <c r="E50" s="192">
        <v>8721149.7100000028</v>
      </c>
      <c r="F50" s="192">
        <v>8721149.7100000028</v>
      </c>
      <c r="G50" s="192">
        <v>8721149.7100000028</v>
      </c>
      <c r="H50" s="192">
        <v>0</v>
      </c>
      <c r="I50" s="192">
        <v>0</v>
      </c>
      <c r="J50" s="192">
        <v>0</v>
      </c>
      <c r="K50" s="193">
        <v>0</v>
      </c>
      <c r="L50" s="192">
        <v>8721149.7100000028</v>
      </c>
      <c r="M50" s="192">
        <v>8721149.7100000028</v>
      </c>
      <c r="N50" s="192">
        <v>8721149.7100000028</v>
      </c>
      <c r="O50" s="192">
        <v>8721149.7100000028</v>
      </c>
      <c r="P50" s="192">
        <v>0</v>
      </c>
      <c r="Q50" s="192">
        <v>0</v>
      </c>
      <c r="R50" s="192">
        <v>0</v>
      </c>
      <c r="S50" s="193">
        <v>0</v>
      </c>
    </row>
    <row r="51" spans="1:19" s="223" customFormat="1" x14ac:dyDescent="0.2">
      <c r="A51" s="307"/>
      <c r="B51" s="251" t="s">
        <v>143</v>
      </c>
      <c r="C51" s="192">
        <v>0</v>
      </c>
      <c r="D51" s="192">
        <v>12916325.619999999</v>
      </c>
      <c r="E51" s="192">
        <v>12916325.619999999</v>
      </c>
      <c r="F51" s="192">
        <v>12916325.619999999</v>
      </c>
      <c r="G51" s="192">
        <v>12916325.619999999</v>
      </c>
      <c r="H51" s="192">
        <v>0</v>
      </c>
      <c r="I51" s="192">
        <v>0</v>
      </c>
      <c r="J51" s="192">
        <v>0</v>
      </c>
      <c r="K51" s="193">
        <v>0</v>
      </c>
      <c r="L51" s="192">
        <v>12916325.619999999</v>
      </c>
      <c r="M51" s="192">
        <v>12916325.619999999</v>
      </c>
      <c r="N51" s="192">
        <v>12916325.619999999</v>
      </c>
      <c r="O51" s="192">
        <v>12916325.619999999</v>
      </c>
      <c r="P51" s="192">
        <v>0</v>
      </c>
      <c r="Q51" s="192">
        <v>0</v>
      </c>
      <c r="R51" s="192">
        <v>0</v>
      </c>
      <c r="S51" s="193">
        <v>0</v>
      </c>
    </row>
    <row r="52" spans="1:19" s="223" customFormat="1" x14ac:dyDescent="0.2">
      <c r="A52" s="307"/>
      <c r="B52" s="251" t="s">
        <v>1738</v>
      </c>
      <c r="C52" s="192">
        <v>0</v>
      </c>
      <c r="D52" s="192">
        <v>2287753.2400000007</v>
      </c>
      <c r="E52" s="192">
        <v>2287753.2400000007</v>
      </c>
      <c r="F52" s="192">
        <v>2287753.2400000007</v>
      </c>
      <c r="G52" s="192">
        <v>2287753.2400000007</v>
      </c>
      <c r="H52" s="192">
        <v>0</v>
      </c>
      <c r="I52" s="192">
        <v>0</v>
      </c>
      <c r="J52" s="192">
        <v>0</v>
      </c>
      <c r="K52" s="193">
        <v>0</v>
      </c>
      <c r="L52" s="192">
        <v>2287753.2400000007</v>
      </c>
      <c r="M52" s="192">
        <v>2287753.2400000007</v>
      </c>
      <c r="N52" s="192">
        <v>2287753.2400000007</v>
      </c>
      <c r="O52" s="192">
        <v>2287753.2400000007</v>
      </c>
      <c r="P52" s="192">
        <v>0</v>
      </c>
      <c r="Q52" s="192">
        <v>0</v>
      </c>
      <c r="R52" s="192">
        <v>0</v>
      </c>
      <c r="S52" s="193">
        <v>0</v>
      </c>
    </row>
    <row r="53" spans="1:19" s="214" customFormat="1" ht="14.25" x14ac:dyDescent="0.2">
      <c r="A53" s="238" t="s">
        <v>17</v>
      </c>
      <c r="B53" s="213"/>
      <c r="C53" s="195">
        <f>SUM(C49:C52)</f>
        <v>0</v>
      </c>
      <c r="D53" s="195">
        <f t="shared" ref="D53:S53" si="4">SUM(D49:D52)</f>
        <v>32887343.820000008</v>
      </c>
      <c r="E53" s="195">
        <f t="shared" si="4"/>
        <v>32887343.820000008</v>
      </c>
      <c r="F53" s="195">
        <f t="shared" si="4"/>
        <v>32887343.820000008</v>
      </c>
      <c r="G53" s="195">
        <f t="shared" si="4"/>
        <v>32887343.820000008</v>
      </c>
      <c r="H53" s="195">
        <f t="shared" si="4"/>
        <v>0</v>
      </c>
      <c r="I53" s="195">
        <f t="shared" si="4"/>
        <v>0</v>
      </c>
      <c r="J53" s="195">
        <f t="shared" si="4"/>
        <v>0</v>
      </c>
      <c r="K53" s="195">
        <f t="shared" si="4"/>
        <v>0</v>
      </c>
      <c r="L53" s="195">
        <f t="shared" si="4"/>
        <v>32887343.820000008</v>
      </c>
      <c r="M53" s="195">
        <f t="shared" si="4"/>
        <v>32887343.820000008</v>
      </c>
      <c r="N53" s="195">
        <f t="shared" si="4"/>
        <v>32887343.820000008</v>
      </c>
      <c r="O53" s="195">
        <f t="shared" si="4"/>
        <v>32887343.820000008</v>
      </c>
      <c r="P53" s="195">
        <f t="shared" si="4"/>
        <v>0</v>
      </c>
      <c r="Q53" s="195">
        <f t="shared" si="4"/>
        <v>0</v>
      </c>
      <c r="R53" s="195">
        <f t="shared" si="4"/>
        <v>0</v>
      </c>
      <c r="S53" s="195">
        <f t="shared" si="4"/>
        <v>0</v>
      </c>
    </row>
    <row r="54" spans="1:19" s="214" customFormat="1" ht="14.25" x14ac:dyDescent="0.2">
      <c r="A54" s="292" t="s">
        <v>1249</v>
      </c>
      <c r="B54" s="192" t="s">
        <v>144</v>
      </c>
      <c r="C54" s="192">
        <v>6770725.2500000009</v>
      </c>
      <c r="D54" s="192">
        <v>6045.9600000000009</v>
      </c>
      <c r="E54" s="192">
        <v>0</v>
      </c>
      <c r="F54" s="192">
        <v>0</v>
      </c>
      <c r="G54" s="192">
        <v>0</v>
      </c>
      <c r="H54" s="192">
        <v>6045.9600000000009</v>
      </c>
      <c r="I54" s="192">
        <v>0</v>
      </c>
      <c r="J54" s="192">
        <v>0</v>
      </c>
      <c r="K54" s="192">
        <v>6045.9600000000009</v>
      </c>
      <c r="L54" s="192">
        <v>6045.9600000000009</v>
      </c>
      <c r="M54" s="192">
        <v>0</v>
      </c>
      <c r="N54" s="192">
        <v>0</v>
      </c>
      <c r="O54" s="192">
        <v>0</v>
      </c>
      <c r="P54" s="192">
        <v>6045.9600000000009</v>
      </c>
      <c r="Q54" s="192">
        <v>0</v>
      </c>
      <c r="R54" s="192">
        <v>0</v>
      </c>
      <c r="S54" s="192">
        <v>6045.9600000000009</v>
      </c>
    </row>
    <row r="55" spans="1:19" s="214" customFormat="1" ht="14.25" x14ac:dyDescent="0.2">
      <c r="A55" s="293"/>
      <c r="B55" s="192" t="s">
        <v>1742</v>
      </c>
      <c r="C55" s="192">
        <v>0</v>
      </c>
      <c r="D55" s="192">
        <v>73290.84</v>
      </c>
      <c r="E55" s="192">
        <v>0</v>
      </c>
      <c r="F55" s="192">
        <v>0</v>
      </c>
      <c r="G55" s="192">
        <v>0</v>
      </c>
      <c r="H55" s="192">
        <v>73290.84</v>
      </c>
      <c r="I55" s="192">
        <v>0</v>
      </c>
      <c r="J55" s="192">
        <v>0</v>
      </c>
      <c r="K55" s="192">
        <v>73290.84</v>
      </c>
      <c r="L55" s="192">
        <v>73290.84</v>
      </c>
      <c r="M55" s="192">
        <v>0</v>
      </c>
      <c r="N55" s="192">
        <v>0</v>
      </c>
      <c r="O55" s="192">
        <v>0</v>
      </c>
      <c r="P55" s="192">
        <v>73290.84</v>
      </c>
      <c r="Q55" s="192">
        <v>0</v>
      </c>
      <c r="R55" s="192">
        <v>0</v>
      </c>
      <c r="S55" s="192">
        <v>73290.84</v>
      </c>
    </row>
    <row r="56" spans="1:19" s="214" customFormat="1" ht="14.25" x14ac:dyDescent="0.2">
      <c r="A56" s="293"/>
      <c r="B56" s="192" t="s">
        <v>1741</v>
      </c>
      <c r="C56" s="192">
        <v>0</v>
      </c>
      <c r="D56" s="192">
        <v>228300.68000000008</v>
      </c>
      <c r="E56" s="192">
        <v>0</v>
      </c>
      <c r="F56" s="192">
        <v>0</v>
      </c>
      <c r="G56" s="192">
        <v>0</v>
      </c>
      <c r="H56" s="192">
        <v>228300.68000000008</v>
      </c>
      <c r="I56" s="192">
        <v>0</v>
      </c>
      <c r="J56" s="192">
        <v>0</v>
      </c>
      <c r="K56" s="192">
        <v>228300.68000000008</v>
      </c>
      <c r="L56" s="192">
        <v>228300.68000000008</v>
      </c>
      <c r="M56" s="192">
        <v>0</v>
      </c>
      <c r="N56" s="192">
        <v>0</v>
      </c>
      <c r="O56" s="192">
        <v>0</v>
      </c>
      <c r="P56" s="192">
        <v>228300.68000000008</v>
      </c>
      <c r="Q56" s="192">
        <v>0</v>
      </c>
      <c r="R56" s="192">
        <v>0</v>
      </c>
      <c r="S56" s="192">
        <v>228300.68000000008</v>
      </c>
    </row>
    <row r="57" spans="1:19" s="214" customFormat="1" ht="14.25" x14ac:dyDescent="0.2">
      <c r="A57" s="293"/>
      <c r="B57" s="192" t="s">
        <v>920</v>
      </c>
      <c r="C57" s="192">
        <v>0</v>
      </c>
      <c r="D57" s="192">
        <v>305494.25000000006</v>
      </c>
      <c r="E57" s="192">
        <v>0</v>
      </c>
      <c r="F57" s="192">
        <v>0</v>
      </c>
      <c r="G57" s="192">
        <v>0</v>
      </c>
      <c r="H57" s="192">
        <v>305494.25000000006</v>
      </c>
      <c r="I57" s="192">
        <v>0</v>
      </c>
      <c r="J57" s="192">
        <v>0</v>
      </c>
      <c r="K57" s="192">
        <v>305494.25000000006</v>
      </c>
      <c r="L57" s="192">
        <v>305494.25000000006</v>
      </c>
      <c r="M57" s="192">
        <v>0</v>
      </c>
      <c r="N57" s="192">
        <v>0</v>
      </c>
      <c r="O57" s="192">
        <v>0</v>
      </c>
      <c r="P57" s="192">
        <v>305494.25000000006</v>
      </c>
      <c r="Q57" s="192">
        <v>0</v>
      </c>
      <c r="R57" s="192">
        <v>0</v>
      </c>
      <c r="S57" s="192">
        <v>305494.25000000006</v>
      </c>
    </row>
    <row r="58" spans="1:19" s="223" customFormat="1" ht="15" customHeight="1" x14ac:dyDescent="0.2">
      <c r="A58" s="293"/>
      <c r="B58" s="192" t="s">
        <v>1734</v>
      </c>
      <c r="C58" s="192">
        <v>2525174.4700000007</v>
      </c>
      <c r="D58" s="192">
        <v>599309.55000000028</v>
      </c>
      <c r="E58" s="192">
        <v>0</v>
      </c>
      <c r="F58" s="192">
        <v>0</v>
      </c>
      <c r="G58" s="192">
        <v>0</v>
      </c>
      <c r="H58" s="192">
        <v>599309.55000000028</v>
      </c>
      <c r="I58" s="192">
        <v>0</v>
      </c>
      <c r="J58" s="192">
        <v>0</v>
      </c>
      <c r="K58" s="192">
        <v>599309.55000000028</v>
      </c>
      <c r="L58" s="192">
        <v>599309.55000000028</v>
      </c>
      <c r="M58" s="192">
        <v>0</v>
      </c>
      <c r="N58" s="192">
        <v>0</v>
      </c>
      <c r="O58" s="192">
        <v>0</v>
      </c>
      <c r="P58" s="192">
        <v>599309.55000000028</v>
      </c>
      <c r="Q58" s="192">
        <v>0</v>
      </c>
      <c r="R58" s="192">
        <v>0</v>
      </c>
      <c r="S58" s="192">
        <v>599309.55000000028</v>
      </c>
    </row>
    <row r="59" spans="1:19" s="223" customFormat="1" ht="15" customHeight="1" x14ac:dyDescent="0.2">
      <c r="A59" s="293"/>
      <c r="B59" s="192" t="s">
        <v>141</v>
      </c>
      <c r="C59" s="192">
        <v>4259992.3100000005</v>
      </c>
      <c r="D59" s="192">
        <v>273763.77000000008</v>
      </c>
      <c r="E59" s="192">
        <v>0</v>
      </c>
      <c r="F59" s="192">
        <v>0</v>
      </c>
      <c r="G59" s="192">
        <v>0</v>
      </c>
      <c r="H59" s="192">
        <v>273763.77000000008</v>
      </c>
      <c r="I59" s="192">
        <v>0</v>
      </c>
      <c r="J59" s="192">
        <v>0</v>
      </c>
      <c r="K59" s="192">
        <v>273763.77000000008</v>
      </c>
      <c r="L59" s="192">
        <v>273763.77000000008</v>
      </c>
      <c r="M59" s="192">
        <v>0</v>
      </c>
      <c r="N59" s="192">
        <v>0</v>
      </c>
      <c r="O59" s="192">
        <v>0</v>
      </c>
      <c r="P59" s="192">
        <v>273763.77000000008</v>
      </c>
      <c r="Q59" s="192">
        <v>0</v>
      </c>
      <c r="R59" s="192">
        <v>0</v>
      </c>
      <c r="S59" s="192">
        <v>273763.77000000008</v>
      </c>
    </row>
    <row r="60" spans="1:19" s="223" customFormat="1" ht="15" customHeight="1" x14ac:dyDescent="0.2">
      <c r="A60" s="293"/>
      <c r="B60" s="192" t="s">
        <v>1743</v>
      </c>
      <c r="C60" s="192">
        <v>0</v>
      </c>
      <c r="D60" s="192">
        <v>2.7399999999999998</v>
      </c>
      <c r="E60" s="192">
        <v>0</v>
      </c>
      <c r="F60" s="192">
        <v>0</v>
      </c>
      <c r="G60" s="192">
        <v>0</v>
      </c>
      <c r="H60" s="192">
        <v>2.7399999999999998</v>
      </c>
      <c r="I60" s="192">
        <v>0</v>
      </c>
      <c r="J60" s="192">
        <v>0</v>
      </c>
      <c r="K60" s="192">
        <v>2.7399999999999998</v>
      </c>
      <c r="L60" s="192">
        <v>2.7399999999999998</v>
      </c>
      <c r="M60" s="192">
        <v>0</v>
      </c>
      <c r="N60" s="192">
        <v>0</v>
      </c>
      <c r="O60" s="192">
        <v>0</v>
      </c>
      <c r="P60" s="192">
        <v>2.7399999999999998</v>
      </c>
      <c r="Q60" s="192">
        <v>0</v>
      </c>
      <c r="R60" s="192">
        <v>0</v>
      </c>
      <c r="S60" s="192">
        <v>2.7399999999999998</v>
      </c>
    </row>
    <row r="61" spans="1:19" s="223" customFormat="1" ht="15" customHeight="1" x14ac:dyDescent="0.2">
      <c r="A61" s="293"/>
      <c r="B61" s="192" t="s">
        <v>1744</v>
      </c>
      <c r="C61" s="192">
        <v>0</v>
      </c>
      <c r="D61" s="192">
        <v>80.289999999999992</v>
      </c>
      <c r="E61" s="192">
        <v>0</v>
      </c>
      <c r="F61" s="192">
        <v>0</v>
      </c>
      <c r="G61" s="192">
        <v>0</v>
      </c>
      <c r="H61" s="192">
        <v>80.289999999999992</v>
      </c>
      <c r="I61" s="192">
        <v>0</v>
      </c>
      <c r="J61" s="192">
        <v>0</v>
      </c>
      <c r="K61" s="192">
        <v>80.289999999999992</v>
      </c>
      <c r="L61" s="192">
        <v>80.289999999999992</v>
      </c>
      <c r="M61" s="192">
        <v>0</v>
      </c>
      <c r="N61" s="192">
        <v>0</v>
      </c>
      <c r="O61" s="192">
        <v>0</v>
      </c>
      <c r="P61" s="192">
        <v>80.289999999999992</v>
      </c>
      <c r="Q61" s="192">
        <v>0</v>
      </c>
      <c r="R61" s="192">
        <v>0</v>
      </c>
      <c r="S61" s="192">
        <v>80.289999999999992</v>
      </c>
    </row>
    <row r="62" spans="1:19" s="223" customFormat="1" ht="15" customHeight="1" x14ac:dyDescent="0.2">
      <c r="A62" s="293"/>
      <c r="B62" s="192" t="s">
        <v>119</v>
      </c>
      <c r="C62" s="192">
        <v>65809527.350000009</v>
      </c>
      <c r="D62" s="192">
        <v>32294.760000000009</v>
      </c>
      <c r="E62" s="192">
        <v>0</v>
      </c>
      <c r="F62" s="192">
        <v>0</v>
      </c>
      <c r="G62" s="192">
        <v>0</v>
      </c>
      <c r="H62" s="192">
        <v>32294.760000000009</v>
      </c>
      <c r="I62" s="192">
        <v>0</v>
      </c>
      <c r="J62" s="192">
        <v>0</v>
      </c>
      <c r="K62" s="192">
        <v>32294.760000000009</v>
      </c>
      <c r="L62" s="192">
        <v>32294.760000000009</v>
      </c>
      <c r="M62" s="192">
        <v>0</v>
      </c>
      <c r="N62" s="192">
        <v>0</v>
      </c>
      <c r="O62" s="192">
        <v>0</v>
      </c>
      <c r="P62" s="192">
        <v>32294.760000000009</v>
      </c>
      <c r="Q62" s="192">
        <v>0</v>
      </c>
      <c r="R62" s="192">
        <v>0</v>
      </c>
      <c r="S62" s="192">
        <v>32294.760000000009</v>
      </c>
    </row>
    <row r="63" spans="1:19" s="223" customFormat="1" ht="15" customHeight="1" x14ac:dyDescent="0.2">
      <c r="A63" s="293"/>
      <c r="B63" s="192" t="s">
        <v>120</v>
      </c>
      <c r="C63" s="192">
        <v>0</v>
      </c>
      <c r="D63" s="192">
        <v>1950.56</v>
      </c>
      <c r="E63" s="192">
        <v>0</v>
      </c>
      <c r="F63" s="192">
        <v>0</v>
      </c>
      <c r="G63" s="192">
        <v>0</v>
      </c>
      <c r="H63" s="192">
        <v>1950.56</v>
      </c>
      <c r="I63" s="192">
        <v>0</v>
      </c>
      <c r="J63" s="192">
        <v>0</v>
      </c>
      <c r="K63" s="192">
        <v>1950.56</v>
      </c>
      <c r="L63" s="192">
        <v>1950.56</v>
      </c>
      <c r="M63" s="192">
        <v>0</v>
      </c>
      <c r="N63" s="192">
        <v>0</v>
      </c>
      <c r="O63" s="192">
        <v>0</v>
      </c>
      <c r="P63" s="192">
        <v>1950.56</v>
      </c>
      <c r="Q63" s="192">
        <v>0</v>
      </c>
      <c r="R63" s="192">
        <v>0</v>
      </c>
      <c r="S63" s="192">
        <v>1950.56</v>
      </c>
    </row>
    <row r="64" spans="1:19" s="223" customFormat="1" ht="15" customHeight="1" x14ac:dyDescent="0.2">
      <c r="A64" s="293"/>
      <c r="B64" s="192" t="s">
        <v>142</v>
      </c>
      <c r="C64" s="192">
        <v>0</v>
      </c>
      <c r="D64" s="192">
        <v>184413.06000000008</v>
      </c>
      <c r="E64" s="192">
        <v>0</v>
      </c>
      <c r="F64" s="192">
        <v>0</v>
      </c>
      <c r="G64" s="192">
        <v>0</v>
      </c>
      <c r="H64" s="192">
        <v>184413.06000000008</v>
      </c>
      <c r="I64" s="192">
        <v>0</v>
      </c>
      <c r="J64" s="192">
        <v>0</v>
      </c>
      <c r="K64" s="192">
        <v>184413.06000000008</v>
      </c>
      <c r="L64" s="192">
        <v>184413.06000000008</v>
      </c>
      <c r="M64" s="192">
        <v>0</v>
      </c>
      <c r="N64" s="192">
        <v>0</v>
      </c>
      <c r="O64" s="192">
        <v>0</v>
      </c>
      <c r="P64" s="192">
        <v>184413.06000000008</v>
      </c>
      <c r="Q64" s="192">
        <v>0</v>
      </c>
      <c r="R64" s="192">
        <v>0</v>
      </c>
      <c r="S64" s="192">
        <v>184413.06000000008</v>
      </c>
    </row>
    <row r="65" spans="1:19" s="223" customFormat="1" ht="15" customHeight="1" x14ac:dyDescent="0.2">
      <c r="A65" s="293"/>
      <c r="B65" s="192" t="s">
        <v>1171</v>
      </c>
      <c r="C65" s="192">
        <v>0</v>
      </c>
      <c r="D65" s="192">
        <v>254790.7000000001</v>
      </c>
      <c r="E65" s="192">
        <v>0</v>
      </c>
      <c r="F65" s="192">
        <v>0</v>
      </c>
      <c r="G65" s="192">
        <v>0</v>
      </c>
      <c r="H65" s="192">
        <v>254790.7000000001</v>
      </c>
      <c r="I65" s="192">
        <v>0</v>
      </c>
      <c r="J65" s="192">
        <v>0</v>
      </c>
      <c r="K65" s="192">
        <v>254790.7000000001</v>
      </c>
      <c r="L65" s="192">
        <v>254790.7000000001</v>
      </c>
      <c r="M65" s="192">
        <v>0</v>
      </c>
      <c r="N65" s="192">
        <v>0</v>
      </c>
      <c r="O65" s="192">
        <v>0</v>
      </c>
      <c r="P65" s="192">
        <v>254790.7000000001</v>
      </c>
      <c r="Q65" s="192">
        <v>0</v>
      </c>
      <c r="R65" s="192">
        <v>0</v>
      </c>
      <c r="S65" s="192">
        <v>254790.7000000001</v>
      </c>
    </row>
    <row r="66" spans="1:19" s="223" customFormat="1" ht="15" customHeight="1" x14ac:dyDescent="0.2">
      <c r="A66" s="293"/>
      <c r="B66" s="192" t="s">
        <v>373</v>
      </c>
      <c r="C66" s="192">
        <v>11000000</v>
      </c>
      <c r="D66" s="192">
        <v>725911.60000000021</v>
      </c>
      <c r="E66" s="192">
        <v>0</v>
      </c>
      <c r="F66" s="192">
        <v>0</v>
      </c>
      <c r="G66" s="192">
        <v>0</v>
      </c>
      <c r="H66" s="192">
        <v>725911.60000000021</v>
      </c>
      <c r="I66" s="192">
        <v>0</v>
      </c>
      <c r="J66" s="192">
        <v>0</v>
      </c>
      <c r="K66" s="192">
        <v>725911.60000000021</v>
      </c>
      <c r="L66" s="192">
        <v>725911.60000000021</v>
      </c>
      <c r="M66" s="192">
        <v>0</v>
      </c>
      <c r="N66" s="192">
        <v>0</v>
      </c>
      <c r="O66" s="192">
        <v>0</v>
      </c>
      <c r="P66" s="192">
        <v>725911.60000000021</v>
      </c>
      <c r="Q66" s="192">
        <v>0</v>
      </c>
      <c r="R66" s="192">
        <v>0</v>
      </c>
      <c r="S66" s="192">
        <v>725911.60000000021</v>
      </c>
    </row>
    <row r="67" spans="1:19" s="223" customFormat="1" ht="15" customHeight="1" x14ac:dyDescent="0.2">
      <c r="A67" s="293"/>
      <c r="B67" s="192" t="s">
        <v>1736</v>
      </c>
      <c r="C67" s="192">
        <v>0</v>
      </c>
      <c r="D67" s="192">
        <v>296013.30000000005</v>
      </c>
      <c r="E67" s="192">
        <v>0</v>
      </c>
      <c r="F67" s="192">
        <v>0</v>
      </c>
      <c r="G67" s="192">
        <v>0</v>
      </c>
      <c r="H67" s="192">
        <v>296013.30000000005</v>
      </c>
      <c r="I67" s="192">
        <v>0</v>
      </c>
      <c r="J67" s="192">
        <v>0</v>
      </c>
      <c r="K67" s="192">
        <v>296013.30000000005</v>
      </c>
      <c r="L67" s="192">
        <v>296013.30000000005</v>
      </c>
      <c r="M67" s="192">
        <v>0</v>
      </c>
      <c r="N67" s="192">
        <v>0</v>
      </c>
      <c r="O67" s="192">
        <v>0</v>
      </c>
      <c r="P67" s="192">
        <v>296013.30000000005</v>
      </c>
      <c r="Q67" s="192">
        <v>0</v>
      </c>
      <c r="R67" s="192">
        <v>0</v>
      </c>
      <c r="S67" s="192">
        <v>296013.30000000005</v>
      </c>
    </row>
    <row r="68" spans="1:19" s="223" customFormat="1" ht="15" customHeight="1" x14ac:dyDescent="0.2">
      <c r="A68" s="293"/>
      <c r="B68" s="192" t="s">
        <v>143</v>
      </c>
      <c r="C68" s="192">
        <v>0</v>
      </c>
      <c r="D68" s="192">
        <v>83.38</v>
      </c>
      <c r="E68" s="192">
        <v>0</v>
      </c>
      <c r="F68" s="192">
        <v>0</v>
      </c>
      <c r="G68" s="192">
        <v>0</v>
      </c>
      <c r="H68" s="192">
        <v>83.38</v>
      </c>
      <c r="I68" s="192">
        <v>0</v>
      </c>
      <c r="J68" s="192">
        <v>0</v>
      </c>
      <c r="K68" s="192">
        <v>83.38</v>
      </c>
      <c r="L68" s="192">
        <v>83.38</v>
      </c>
      <c r="M68" s="192">
        <v>0</v>
      </c>
      <c r="N68" s="192">
        <v>0</v>
      </c>
      <c r="O68" s="192">
        <v>0</v>
      </c>
      <c r="P68" s="192">
        <v>83.38</v>
      </c>
      <c r="Q68" s="192">
        <v>0</v>
      </c>
      <c r="R68" s="192">
        <v>0</v>
      </c>
      <c r="S68" s="192">
        <v>83.38</v>
      </c>
    </row>
    <row r="69" spans="1:19" s="223" customFormat="1" ht="15" customHeight="1" x14ac:dyDescent="0.2">
      <c r="A69" s="293"/>
      <c r="B69" s="192" t="s">
        <v>1750</v>
      </c>
      <c r="C69" s="192">
        <v>0</v>
      </c>
      <c r="D69" s="192">
        <v>0</v>
      </c>
      <c r="E69" s="192">
        <v>0</v>
      </c>
      <c r="F69" s="192">
        <v>0</v>
      </c>
      <c r="G69" s="192">
        <v>0</v>
      </c>
      <c r="H69" s="192">
        <v>0</v>
      </c>
      <c r="I69" s="192">
        <v>0</v>
      </c>
      <c r="J69" s="192">
        <v>0</v>
      </c>
      <c r="K69" s="192">
        <v>0</v>
      </c>
      <c r="L69" s="192">
        <v>0</v>
      </c>
      <c r="M69" s="192">
        <v>0</v>
      </c>
      <c r="N69" s="192">
        <v>0</v>
      </c>
      <c r="O69" s="192">
        <v>0</v>
      </c>
      <c r="P69" s="192">
        <v>0</v>
      </c>
      <c r="Q69" s="192">
        <v>0</v>
      </c>
      <c r="R69" s="192">
        <v>0</v>
      </c>
      <c r="S69" s="192">
        <v>0</v>
      </c>
    </row>
    <row r="70" spans="1:19" s="223" customFormat="1" ht="15" customHeight="1" x14ac:dyDescent="0.2">
      <c r="A70" s="293"/>
      <c r="B70" s="192" t="s">
        <v>1242</v>
      </c>
      <c r="C70" s="192">
        <v>0</v>
      </c>
      <c r="D70" s="192">
        <v>0</v>
      </c>
      <c r="E70" s="192">
        <v>0</v>
      </c>
      <c r="F70" s="192">
        <v>0</v>
      </c>
      <c r="G70" s="192">
        <v>0</v>
      </c>
      <c r="H70" s="192">
        <v>0</v>
      </c>
      <c r="I70" s="192">
        <v>0</v>
      </c>
      <c r="J70" s="192">
        <v>0</v>
      </c>
      <c r="K70" s="192">
        <v>0</v>
      </c>
      <c r="L70" s="192">
        <v>0</v>
      </c>
      <c r="M70" s="192">
        <v>0</v>
      </c>
      <c r="N70" s="192">
        <v>0</v>
      </c>
      <c r="O70" s="192">
        <v>0</v>
      </c>
      <c r="P70" s="192">
        <v>0</v>
      </c>
      <c r="Q70" s="192">
        <v>0</v>
      </c>
      <c r="R70" s="192">
        <v>0</v>
      </c>
      <c r="S70" s="192">
        <v>0</v>
      </c>
    </row>
    <row r="71" spans="1:19" s="223" customFormat="1" ht="15" customHeight="1" x14ac:dyDescent="0.2">
      <c r="A71" s="293"/>
      <c r="B71" s="192" t="s">
        <v>1745</v>
      </c>
      <c r="C71" s="192">
        <v>0</v>
      </c>
      <c r="D71" s="192">
        <v>9705.9200000000019</v>
      </c>
      <c r="E71" s="192">
        <v>0</v>
      </c>
      <c r="F71" s="192">
        <v>0</v>
      </c>
      <c r="G71" s="192">
        <v>0</v>
      </c>
      <c r="H71" s="192">
        <v>9705.9200000000019</v>
      </c>
      <c r="I71" s="192">
        <v>0</v>
      </c>
      <c r="J71" s="192">
        <v>0</v>
      </c>
      <c r="K71" s="192">
        <v>9705.9200000000019</v>
      </c>
      <c r="L71" s="192">
        <v>9705.9200000000019</v>
      </c>
      <c r="M71" s="192">
        <v>0</v>
      </c>
      <c r="N71" s="192">
        <v>0</v>
      </c>
      <c r="O71" s="192">
        <v>0</v>
      </c>
      <c r="P71" s="192">
        <v>9705.9200000000019</v>
      </c>
      <c r="Q71" s="192">
        <v>0</v>
      </c>
      <c r="R71" s="192">
        <v>0</v>
      </c>
      <c r="S71" s="192">
        <v>9705.9200000000019</v>
      </c>
    </row>
    <row r="72" spans="1:19" s="223" customFormat="1" ht="15.75" customHeight="1" x14ac:dyDescent="0.2">
      <c r="A72" s="293"/>
      <c r="B72" s="192" t="s">
        <v>1746</v>
      </c>
      <c r="C72" s="192">
        <v>0</v>
      </c>
      <c r="D72" s="192">
        <v>0</v>
      </c>
      <c r="E72" s="192">
        <v>0</v>
      </c>
      <c r="F72" s="192">
        <v>0</v>
      </c>
      <c r="G72" s="192">
        <v>0</v>
      </c>
      <c r="H72" s="192">
        <v>0</v>
      </c>
      <c r="I72" s="192">
        <v>0</v>
      </c>
      <c r="J72" s="192">
        <v>0</v>
      </c>
      <c r="K72" s="192">
        <v>0</v>
      </c>
      <c r="L72" s="192">
        <v>0</v>
      </c>
      <c r="M72" s="192">
        <v>0</v>
      </c>
      <c r="N72" s="192">
        <v>0</v>
      </c>
      <c r="O72" s="192">
        <v>0</v>
      </c>
      <c r="P72" s="192">
        <v>0</v>
      </c>
      <c r="Q72" s="192">
        <v>0</v>
      </c>
      <c r="R72" s="192">
        <v>0</v>
      </c>
      <c r="S72" s="192">
        <v>0</v>
      </c>
    </row>
    <row r="73" spans="1:19" s="223" customFormat="1" ht="15" customHeight="1" x14ac:dyDescent="0.2">
      <c r="A73" s="293"/>
      <c r="B73" s="192" t="s">
        <v>1737</v>
      </c>
      <c r="C73" s="192">
        <v>0</v>
      </c>
      <c r="D73" s="192">
        <v>0</v>
      </c>
      <c r="E73" s="192">
        <v>0</v>
      </c>
      <c r="F73" s="192">
        <v>0</v>
      </c>
      <c r="G73" s="192">
        <v>0</v>
      </c>
      <c r="H73" s="192">
        <v>0</v>
      </c>
      <c r="I73" s="192">
        <v>0</v>
      </c>
      <c r="J73" s="192">
        <v>0</v>
      </c>
      <c r="K73" s="192">
        <v>0</v>
      </c>
      <c r="L73" s="192">
        <v>0</v>
      </c>
      <c r="M73" s="192">
        <v>0</v>
      </c>
      <c r="N73" s="192">
        <v>0</v>
      </c>
      <c r="O73" s="192">
        <v>0</v>
      </c>
      <c r="P73" s="192">
        <v>0</v>
      </c>
      <c r="Q73" s="192">
        <v>0</v>
      </c>
      <c r="R73" s="192">
        <v>0</v>
      </c>
      <c r="S73" s="192">
        <v>0</v>
      </c>
    </row>
    <row r="74" spans="1:19" s="223" customFormat="1" ht="18.75" customHeight="1" x14ac:dyDescent="0.2">
      <c r="A74" s="293"/>
      <c r="B74" s="192" t="s">
        <v>1747</v>
      </c>
      <c r="C74" s="192">
        <v>0</v>
      </c>
      <c r="D74" s="192">
        <v>0</v>
      </c>
      <c r="E74" s="192">
        <v>0</v>
      </c>
      <c r="F74" s="192">
        <v>0</v>
      </c>
      <c r="G74" s="192">
        <v>0</v>
      </c>
      <c r="H74" s="192">
        <v>0</v>
      </c>
      <c r="I74" s="192">
        <v>0</v>
      </c>
      <c r="J74" s="192">
        <v>0</v>
      </c>
      <c r="K74" s="192">
        <v>0</v>
      </c>
      <c r="L74" s="192">
        <v>0</v>
      </c>
      <c r="M74" s="192">
        <v>0</v>
      </c>
      <c r="N74" s="192">
        <v>0</v>
      </c>
      <c r="O74" s="192">
        <v>0</v>
      </c>
      <c r="P74" s="192">
        <v>0</v>
      </c>
      <c r="Q74" s="192">
        <v>0</v>
      </c>
      <c r="R74" s="192">
        <v>0</v>
      </c>
      <c r="S74" s="192">
        <v>0</v>
      </c>
    </row>
    <row r="75" spans="1:19" s="223" customFormat="1" ht="15" customHeight="1" x14ac:dyDescent="0.2">
      <c r="A75" s="293"/>
      <c r="B75" s="192" t="s">
        <v>1240</v>
      </c>
      <c r="C75" s="192">
        <v>0</v>
      </c>
      <c r="D75" s="192">
        <v>0</v>
      </c>
      <c r="E75" s="192">
        <v>0</v>
      </c>
      <c r="F75" s="192">
        <v>0</v>
      </c>
      <c r="G75" s="192">
        <v>0</v>
      </c>
      <c r="H75" s="192">
        <v>0</v>
      </c>
      <c r="I75" s="192">
        <v>0</v>
      </c>
      <c r="J75" s="192">
        <v>0</v>
      </c>
      <c r="K75" s="192">
        <v>0</v>
      </c>
      <c r="L75" s="192">
        <v>0</v>
      </c>
      <c r="M75" s="192">
        <v>0</v>
      </c>
      <c r="N75" s="192">
        <v>0</v>
      </c>
      <c r="O75" s="192">
        <v>0</v>
      </c>
      <c r="P75" s="192">
        <v>0</v>
      </c>
      <c r="Q75" s="192">
        <v>0</v>
      </c>
      <c r="R75" s="192">
        <v>0</v>
      </c>
      <c r="S75" s="192">
        <v>0</v>
      </c>
    </row>
    <row r="76" spans="1:19" s="223" customFormat="1" ht="15" customHeight="1" x14ac:dyDescent="0.2">
      <c r="A76" s="293"/>
      <c r="B76" s="192" t="s">
        <v>1748</v>
      </c>
      <c r="C76" s="192">
        <v>0</v>
      </c>
      <c r="D76" s="192">
        <v>0</v>
      </c>
      <c r="E76" s="192">
        <v>0</v>
      </c>
      <c r="F76" s="192">
        <v>0</v>
      </c>
      <c r="G76" s="192">
        <v>0</v>
      </c>
      <c r="H76" s="192">
        <v>0</v>
      </c>
      <c r="I76" s="192">
        <v>0</v>
      </c>
      <c r="J76" s="192">
        <v>0</v>
      </c>
      <c r="K76" s="192">
        <v>0</v>
      </c>
      <c r="L76" s="192">
        <v>0</v>
      </c>
      <c r="M76" s="192">
        <v>0</v>
      </c>
      <c r="N76" s="192">
        <v>0</v>
      </c>
      <c r="O76" s="192">
        <v>0</v>
      </c>
      <c r="P76" s="192">
        <v>0</v>
      </c>
      <c r="Q76" s="192">
        <v>0</v>
      </c>
      <c r="R76" s="192">
        <v>0</v>
      </c>
      <c r="S76" s="192">
        <v>0</v>
      </c>
    </row>
    <row r="77" spans="1:19" s="223" customFormat="1" ht="15" customHeight="1" x14ac:dyDescent="0.2">
      <c r="A77" s="293"/>
      <c r="B77" s="192" t="s">
        <v>1241</v>
      </c>
      <c r="C77" s="192">
        <v>0</v>
      </c>
      <c r="D77" s="192">
        <v>0</v>
      </c>
      <c r="E77" s="192">
        <v>0</v>
      </c>
      <c r="F77" s="192">
        <v>0</v>
      </c>
      <c r="G77" s="192">
        <v>0</v>
      </c>
      <c r="H77" s="192">
        <v>0</v>
      </c>
      <c r="I77" s="192">
        <v>0</v>
      </c>
      <c r="J77" s="192">
        <v>0</v>
      </c>
      <c r="K77" s="192">
        <v>0</v>
      </c>
      <c r="L77" s="192">
        <v>0</v>
      </c>
      <c r="M77" s="192">
        <v>0</v>
      </c>
      <c r="N77" s="192">
        <v>0</v>
      </c>
      <c r="O77" s="192">
        <v>0</v>
      </c>
      <c r="P77" s="192">
        <v>0</v>
      </c>
      <c r="Q77" s="192">
        <v>0</v>
      </c>
      <c r="R77" s="192">
        <v>0</v>
      </c>
      <c r="S77" s="192">
        <v>0</v>
      </c>
    </row>
    <row r="78" spans="1:19" s="223" customFormat="1" ht="15" customHeight="1" x14ac:dyDescent="0.2">
      <c r="A78" s="293"/>
      <c r="B78" s="192" t="s">
        <v>1244</v>
      </c>
      <c r="C78" s="192">
        <v>0</v>
      </c>
      <c r="D78" s="192">
        <v>0</v>
      </c>
      <c r="E78" s="192">
        <v>0</v>
      </c>
      <c r="F78" s="192">
        <v>0</v>
      </c>
      <c r="G78" s="192">
        <v>0</v>
      </c>
      <c r="H78" s="192">
        <v>0</v>
      </c>
      <c r="I78" s="192">
        <v>0</v>
      </c>
      <c r="J78" s="192">
        <v>0</v>
      </c>
      <c r="K78" s="192">
        <v>0</v>
      </c>
      <c r="L78" s="192">
        <v>0</v>
      </c>
      <c r="M78" s="192">
        <v>0</v>
      </c>
      <c r="N78" s="192">
        <v>0</v>
      </c>
      <c r="O78" s="192">
        <v>0</v>
      </c>
      <c r="P78" s="192">
        <v>0</v>
      </c>
      <c r="Q78" s="192">
        <v>0</v>
      </c>
      <c r="R78" s="192">
        <v>0</v>
      </c>
      <c r="S78" s="192">
        <v>0</v>
      </c>
    </row>
    <row r="79" spans="1:19" s="223" customFormat="1" ht="15" customHeight="1" x14ac:dyDescent="0.2">
      <c r="A79" s="293"/>
      <c r="B79" s="192" t="s">
        <v>1749</v>
      </c>
      <c r="C79" s="192">
        <v>0</v>
      </c>
      <c r="D79" s="192">
        <v>0</v>
      </c>
      <c r="E79" s="192">
        <v>0</v>
      </c>
      <c r="F79" s="192">
        <v>0</v>
      </c>
      <c r="G79" s="192">
        <v>0</v>
      </c>
      <c r="H79" s="192">
        <v>0</v>
      </c>
      <c r="I79" s="192">
        <v>0</v>
      </c>
      <c r="J79" s="192">
        <v>0</v>
      </c>
      <c r="K79" s="192">
        <v>0</v>
      </c>
      <c r="L79" s="192">
        <v>0</v>
      </c>
      <c r="M79" s="192">
        <v>0</v>
      </c>
      <c r="N79" s="192">
        <v>0</v>
      </c>
      <c r="O79" s="192">
        <v>0</v>
      </c>
      <c r="P79" s="192">
        <v>0</v>
      </c>
      <c r="Q79" s="192">
        <v>0</v>
      </c>
      <c r="R79" s="192">
        <v>0</v>
      </c>
      <c r="S79" s="192">
        <v>0</v>
      </c>
    </row>
    <row r="80" spans="1:19" s="223" customFormat="1" ht="15" customHeight="1" x14ac:dyDescent="0.2">
      <c r="A80" s="293"/>
      <c r="B80" s="192" t="s">
        <v>1246</v>
      </c>
      <c r="C80" s="192">
        <v>0</v>
      </c>
      <c r="D80" s="192">
        <v>0</v>
      </c>
      <c r="E80" s="192">
        <v>0</v>
      </c>
      <c r="F80" s="192">
        <v>0</v>
      </c>
      <c r="G80" s="192">
        <v>0</v>
      </c>
      <c r="H80" s="192">
        <v>0</v>
      </c>
      <c r="I80" s="192">
        <v>0</v>
      </c>
      <c r="J80" s="192">
        <v>0</v>
      </c>
      <c r="K80" s="192">
        <v>0</v>
      </c>
      <c r="L80" s="192">
        <v>0</v>
      </c>
      <c r="M80" s="192">
        <v>0</v>
      </c>
      <c r="N80" s="192">
        <v>0</v>
      </c>
      <c r="O80" s="192">
        <v>0</v>
      </c>
      <c r="P80" s="192">
        <v>0</v>
      </c>
      <c r="Q80" s="192">
        <v>0</v>
      </c>
      <c r="R80" s="192">
        <v>0</v>
      </c>
      <c r="S80" s="192">
        <v>0</v>
      </c>
    </row>
    <row r="81" spans="1:21" s="223" customFormat="1" ht="15" customHeight="1" x14ac:dyDescent="0.2">
      <c r="A81" s="293"/>
      <c r="B81" s="192" t="s">
        <v>1739</v>
      </c>
      <c r="C81" s="192">
        <v>0</v>
      </c>
      <c r="D81" s="192">
        <v>16352.349999999999</v>
      </c>
      <c r="E81" s="192">
        <v>0</v>
      </c>
      <c r="F81" s="192">
        <v>0</v>
      </c>
      <c r="G81" s="192">
        <v>0</v>
      </c>
      <c r="H81" s="192">
        <v>16352.349999999999</v>
      </c>
      <c r="I81" s="192">
        <v>0</v>
      </c>
      <c r="J81" s="192">
        <v>0</v>
      </c>
      <c r="K81" s="192">
        <v>16352.349999999999</v>
      </c>
      <c r="L81" s="192">
        <v>16352.349999999999</v>
      </c>
      <c r="M81" s="192">
        <v>0</v>
      </c>
      <c r="N81" s="192">
        <v>0</v>
      </c>
      <c r="O81" s="192">
        <v>0</v>
      </c>
      <c r="P81" s="192">
        <v>16352.349999999999</v>
      </c>
      <c r="Q81" s="192">
        <v>0</v>
      </c>
      <c r="R81" s="192">
        <v>0</v>
      </c>
      <c r="S81" s="192">
        <v>16352.349999999999</v>
      </c>
    </row>
    <row r="82" spans="1:21" s="223" customFormat="1" ht="15" customHeight="1" x14ac:dyDescent="0.2">
      <c r="A82" s="293"/>
      <c r="B82" s="192" t="s">
        <v>1751</v>
      </c>
      <c r="C82" s="192">
        <v>0</v>
      </c>
      <c r="D82" s="192">
        <v>0</v>
      </c>
      <c r="E82" s="192">
        <v>0</v>
      </c>
      <c r="F82" s="192">
        <v>0</v>
      </c>
      <c r="G82" s="192">
        <v>0</v>
      </c>
      <c r="H82" s="192">
        <v>0</v>
      </c>
      <c r="I82" s="192">
        <v>0</v>
      </c>
      <c r="J82" s="192">
        <v>0</v>
      </c>
      <c r="K82" s="192">
        <v>0</v>
      </c>
      <c r="L82" s="192">
        <v>0</v>
      </c>
      <c r="M82" s="192">
        <v>0</v>
      </c>
      <c r="N82" s="192">
        <v>0</v>
      </c>
      <c r="O82" s="192">
        <v>0</v>
      </c>
      <c r="P82" s="192">
        <v>0</v>
      </c>
      <c r="Q82" s="192">
        <v>0</v>
      </c>
      <c r="R82" s="192">
        <v>0</v>
      </c>
      <c r="S82" s="192">
        <v>0</v>
      </c>
    </row>
    <row r="83" spans="1:21" s="223" customFormat="1" ht="15" customHeight="1" x14ac:dyDescent="0.2">
      <c r="A83" s="294"/>
      <c r="B83" s="192" t="s">
        <v>1247</v>
      </c>
      <c r="C83" s="192">
        <v>0</v>
      </c>
      <c r="D83" s="192">
        <v>0</v>
      </c>
      <c r="E83" s="192">
        <v>0</v>
      </c>
      <c r="F83" s="192">
        <v>0</v>
      </c>
      <c r="G83" s="192">
        <v>0</v>
      </c>
      <c r="H83" s="192">
        <v>0</v>
      </c>
      <c r="I83" s="192">
        <v>0</v>
      </c>
      <c r="J83" s="192">
        <v>0</v>
      </c>
      <c r="K83" s="192">
        <v>0</v>
      </c>
      <c r="L83" s="192">
        <v>0</v>
      </c>
      <c r="M83" s="192">
        <v>0</v>
      </c>
      <c r="N83" s="192">
        <v>0</v>
      </c>
      <c r="O83" s="192">
        <v>0</v>
      </c>
      <c r="P83" s="192">
        <v>0</v>
      </c>
      <c r="Q83" s="192">
        <v>0</v>
      </c>
      <c r="R83" s="192">
        <v>0</v>
      </c>
      <c r="S83" s="192">
        <v>0</v>
      </c>
    </row>
    <row r="84" spans="1:21" s="214" customFormat="1" ht="25.5" x14ac:dyDescent="0.2">
      <c r="A84" s="237" t="s">
        <v>8</v>
      </c>
      <c r="B84" s="228"/>
      <c r="C84" s="195">
        <f>SUM(C54:C83)</f>
        <v>90365419.38000001</v>
      </c>
      <c r="D84" s="195">
        <f t="shared" ref="D84:S84" si="5">SUM(D54:D83)</f>
        <v>3007803.7100000014</v>
      </c>
      <c r="E84" s="195">
        <f t="shared" si="5"/>
        <v>0</v>
      </c>
      <c r="F84" s="195">
        <f t="shared" si="5"/>
        <v>0</v>
      </c>
      <c r="G84" s="195">
        <f t="shared" si="5"/>
        <v>0</v>
      </c>
      <c r="H84" s="195">
        <f t="shared" si="5"/>
        <v>3007803.7100000014</v>
      </c>
      <c r="I84" s="195">
        <f t="shared" si="5"/>
        <v>0</v>
      </c>
      <c r="J84" s="195">
        <f t="shared" si="5"/>
        <v>0</v>
      </c>
      <c r="K84" s="195">
        <f t="shared" si="5"/>
        <v>3007803.7100000014</v>
      </c>
      <c r="L84" s="195">
        <f t="shared" si="5"/>
        <v>3007803.7100000014</v>
      </c>
      <c r="M84" s="195">
        <f t="shared" si="5"/>
        <v>0</v>
      </c>
      <c r="N84" s="195">
        <f t="shared" si="5"/>
        <v>0</v>
      </c>
      <c r="O84" s="195">
        <f t="shared" si="5"/>
        <v>0</v>
      </c>
      <c r="P84" s="195">
        <f t="shared" si="5"/>
        <v>3007803.7100000014</v>
      </c>
      <c r="Q84" s="195">
        <f t="shared" si="5"/>
        <v>0</v>
      </c>
      <c r="R84" s="195">
        <f t="shared" si="5"/>
        <v>0</v>
      </c>
      <c r="S84" s="195">
        <f t="shared" si="5"/>
        <v>3007803.7100000014</v>
      </c>
    </row>
    <row r="85" spans="1:21" s="223" customFormat="1" ht="19.5" customHeight="1" x14ac:dyDescent="0.2">
      <c r="A85" s="240" t="s">
        <v>88</v>
      </c>
      <c r="B85" s="125"/>
      <c r="C85" s="109">
        <f t="shared" ref="C85:S85" si="6">C28+C42+C44+C48+C53+C84</f>
        <v>318095531.07999998</v>
      </c>
      <c r="D85" s="109">
        <f t="shared" si="6"/>
        <v>403057252.31999999</v>
      </c>
      <c r="E85" s="109">
        <f t="shared" si="6"/>
        <v>370768758.60999995</v>
      </c>
      <c r="F85" s="109">
        <f t="shared" si="6"/>
        <v>370765748.47999996</v>
      </c>
      <c r="G85" s="109">
        <f t="shared" si="6"/>
        <v>370765748.47999996</v>
      </c>
      <c r="H85" s="109">
        <f t="shared" si="6"/>
        <v>32288493.710000001</v>
      </c>
      <c r="I85" s="109">
        <f t="shared" si="6"/>
        <v>3010.1300000009996</v>
      </c>
      <c r="J85" s="109">
        <f t="shared" si="6"/>
        <v>0</v>
      </c>
      <c r="K85" s="109">
        <f t="shared" si="6"/>
        <v>32291503.840000004</v>
      </c>
      <c r="L85" s="109">
        <f t="shared" si="6"/>
        <v>403057252.31999999</v>
      </c>
      <c r="M85" s="109">
        <f t="shared" si="6"/>
        <v>370768758.60999995</v>
      </c>
      <c r="N85" s="109">
        <f t="shared" si="6"/>
        <v>370765748.47999996</v>
      </c>
      <c r="O85" s="109">
        <f t="shared" si="6"/>
        <v>370765748.47999996</v>
      </c>
      <c r="P85" s="109">
        <f t="shared" si="6"/>
        <v>32288493.710000001</v>
      </c>
      <c r="Q85" s="109">
        <f t="shared" si="6"/>
        <v>3010.1300000009996</v>
      </c>
      <c r="R85" s="109">
        <f t="shared" si="6"/>
        <v>0</v>
      </c>
      <c r="S85" s="109">
        <f t="shared" si="6"/>
        <v>32291503.840000004</v>
      </c>
      <c r="T85" s="197"/>
      <c r="U85" s="229"/>
    </row>
    <row r="86" spans="1:21" x14ac:dyDescent="0.2">
      <c r="A86" s="39"/>
      <c r="B86" s="39"/>
      <c r="C86" s="39"/>
      <c r="D86" s="41"/>
      <c r="E86" s="41"/>
      <c r="F86" s="94"/>
      <c r="G86" s="94"/>
      <c r="H86" s="94"/>
      <c r="I86" s="94"/>
      <c r="J86" s="94"/>
      <c r="K86" s="41"/>
      <c r="L86" s="94"/>
      <c r="M86" s="94"/>
      <c r="N86" s="94"/>
      <c r="O86" s="94"/>
      <c r="P86" s="94"/>
      <c r="Q86" s="94"/>
      <c r="R86" s="94"/>
      <c r="S86" s="41"/>
    </row>
    <row r="87" spans="1:21" x14ac:dyDescent="0.2">
      <c r="D87" s="94"/>
      <c r="E87" s="94"/>
      <c r="F87" s="94"/>
      <c r="G87" s="94"/>
      <c r="H87" s="94"/>
      <c r="I87" s="94"/>
      <c r="J87" s="94"/>
      <c r="K87" s="41"/>
      <c r="P87" s="94"/>
      <c r="Q87" s="94"/>
      <c r="R87" s="94"/>
      <c r="S87" s="230"/>
    </row>
    <row r="88" spans="1:21" x14ac:dyDescent="0.2">
      <c r="D88" s="94"/>
      <c r="E88" s="94"/>
      <c r="F88" s="94"/>
      <c r="G88" s="94"/>
      <c r="H88" s="94"/>
      <c r="I88" s="94"/>
      <c r="J88" s="94"/>
      <c r="K88" s="41"/>
      <c r="L88" s="94"/>
      <c r="M88" s="94"/>
      <c r="N88" s="94"/>
      <c r="O88" s="94"/>
      <c r="Q88" s="94"/>
      <c r="R88" s="94"/>
      <c r="S88" s="230"/>
    </row>
    <row r="89" spans="1:21" x14ac:dyDescent="0.2">
      <c r="C89" s="231"/>
      <c r="D89" s="231"/>
      <c r="E89" s="231"/>
      <c r="F89" s="231"/>
      <c r="G89" s="231"/>
      <c r="H89" s="94"/>
      <c r="I89" s="94"/>
      <c r="J89" s="94"/>
      <c r="K89" s="41"/>
      <c r="L89" s="94"/>
      <c r="M89" s="94"/>
      <c r="N89" s="94"/>
      <c r="O89" s="94"/>
      <c r="Q89" s="94"/>
      <c r="R89" s="94"/>
      <c r="S89" s="230"/>
    </row>
    <row r="90" spans="1:21" x14ac:dyDescent="0.2">
      <c r="D90" s="94"/>
      <c r="E90" s="94"/>
      <c r="F90" s="94"/>
      <c r="G90" s="94"/>
      <c r="H90" s="94"/>
      <c r="I90" s="94"/>
      <c r="J90" s="94"/>
      <c r="K90" s="41"/>
      <c r="L90" s="94"/>
      <c r="M90" s="94"/>
      <c r="N90" s="94"/>
      <c r="O90" s="94"/>
      <c r="Q90" s="94"/>
      <c r="R90" s="94"/>
      <c r="S90" s="230"/>
    </row>
    <row r="91" spans="1:21" x14ac:dyDescent="0.2">
      <c r="D91" s="94"/>
      <c r="E91" s="94"/>
      <c r="F91" s="94"/>
      <c r="G91" s="94"/>
      <c r="H91" s="94"/>
      <c r="I91" s="94"/>
      <c r="J91" s="94"/>
      <c r="K91" s="41"/>
      <c r="L91" s="94"/>
      <c r="M91" s="94"/>
      <c r="N91" s="94"/>
      <c r="O91" s="94"/>
      <c r="Q91" s="94"/>
      <c r="R91" s="94"/>
      <c r="S91" s="41"/>
    </row>
    <row r="92" spans="1:21" x14ac:dyDescent="0.2">
      <c r="D92" s="94"/>
      <c r="E92" s="94"/>
      <c r="F92" s="94"/>
      <c r="G92" s="94"/>
      <c r="H92" s="94"/>
      <c r="I92" s="94"/>
      <c r="J92" s="94"/>
      <c r="K92" s="41"/>
      <c r="L92" s="94"/>
      <c r="M92" s="94"/>
      <c r="N92" s="94"/>
      <c r="O92" s="94"/>
      <c r="P92" s="94"/>
      <c r="Q92" s="94"/>
      <c r="R92" s="94"/>
      <c r="S92" s="230"/>
    </row>
    <row r="93" spans="1:21" x14ac:dyDescent="0.2">
      <c r="D93" s="94"/>
      <c r="E93" s="94"/>
      <c r="F93" s="94"/>
      <c r="G93" s="94"/>
      <c r="H93" s="94"/>
      <c r="I93" s="94"/>
      <c r="J93" s="94"/>
      <c r="K93" s="41"/>
      <c r="L93" s="94"/>
      <c r="M93" s="94"/>
      <c r="N93" s="94"/>
      <c r="O93" s="94"/>
      <c r="P93" s="94"/>
      <c r="Q93" s="94"/>
      <c r="R93" s="94"/>
      <c r="S93" s="41"/>
    </row>
    <row r="94" spans="1:21" x14ac:dyDescent="0.2">
      <c r="D94" s="94"/>
      <c r="E94" s="94"/>
      <c r="F94" s="94"/>
      <c r="G94" s="94"/>
      <c r="H94" s="94"/>
      <c r="I94" s="94"/>
      <c r="J94" s="94"/>
      <c r="K94" s="41"/>
      <c r="L94" s="94"/>
      <c r="M94" s="94"/>
      <c r="N94" s="94"/>
      <c r="O94" s="94"/>
      <c r="P94" s="94"/>
      <c r="Q94" s="94"/>
      <c r="R94" s="94"/>
      <c r="S94" s="41"/>
    </row>
    <row r="95" spans="1:21" x14ac:dyDescent="0.2">
      <c r="D95" s="94"/>
      <c r="E95" s="94"/>
      <c r="F95" s="94"/>
      <c r="G95" s="94"/>
      <c r="H95" s="94"/>
      <c r="I95" s="94"/>
      <c r="J95" s="94"/>
      <c r="K95" s="41"/>
      <c r="L95" s="94"/>
      <c r="M95" s="94"/>
      <c r="N95" s="94"/>
      <c r="O95" s="94"/>
      <c r="P95" s="94"/>
      <c r="Q95" s="94"/>
      <c r="R95" s="94"/>
      <c r="S95" s="41"/>
    </row>
    <row r="96" spans="1:21" x14ac:dyDescent="0.2">
      <c r="D96" s="94"/>
      <c r="E96" s="94"/>
      <c r="F96" s="94"/>
      <c r="G96" s="94"/>
      <c r="H96" s="94"/>
      <c r="I96" s="94"/>
      <c r="J96" s="94"/>
      <c r="K96" s="41"/>
      <c r="L96" s="94"/>
      <c r="M96" s="94"/>
      <c r="N96" s="94"/>
      <c r="O96" s="94"/>
      <c r="P96" s="94"/>
      <c r="Q96" s="94"/>
      <c r="R96" s="94"/>
      <c r="S96" s="41"/>
    </row>
    <row r="97" spans="4:19" x14ac:dyDescent="0.2">
      <c r="D97" s="94"/>
      <c r="E97" s="94"/>
      <c r="F97" s="94"/>
      <c r="G97" s="94"/>
      <c r="H97" s="94"/>
      <c r="I97" s="94"/>
      <c r="J97" s="94"/>
      <c r="K97" s="41"/>
      <c r="L97" s="94"/>
      <c r="M97" s="94"/>
      <c r="N97" s="94"/>
      <c r="O97" s="94"/>
      <c r="P97" s="94"/>
      <c r="Q97" s="94"/>
      <c r="R97" s="94"/>
      <c r="S97" s="41"/>
    </row>
    <row r="98" spans="4:19" x14ac:dyDescent="0.2">
      <c r="D98" s="94"/>
      <c r="E98" s="94"/>
      <c r="F98" s="94"/>
      <c r="G98" s="94"/>
      <c r="H98" s="94"/>
      <c r="I98" s="94"/>
      <c r="J98" s="94"/>
      <c r="K98" s="41"/>
      <c r="L98" s="94"/>
      <c r="M98" s="94"/>
      <c r="N98" s="94"/>
      <c r="O98" s="94"/>
      <c r="P98" s="94"/>
      <c r="Q98" s="94"/>
      <c r="R98" s="94"/>
      <c r="S98" s="41"/>
    </row>
    <row r="99" spans="4:19" x14ac:dyDescent="0.2">
      <c r="D99" s="94"/>
      <c r="E99" s="94"/>
      <c r="F99" s="94"/>
      <c r="G99" s="94"/>
      <c r="H99" s="94"/>
      <c r="I99" s="94"/>
      <c r="J99" s="94"/>
      <c r="K99" s="41"/>
      <c r="L99" s="94"/>
      <c r="M99" s="94"/>
      <c r="N99" s="94"/>
      <c r="O99" s="94"/>
      <c r="P99" s="94"/>
      <c r="Q99" s="94"/>
      <c r="R99" s="94"/>
      <c r="S99" s="41"/>
    </row>
    <row r="100" spans="4:19" x14ac:dyDescent="0.2">
      <c r="D100" s="94"/>
      <c r="E100" s="94"/>
      <c r="F100" s="94"/>
      <c r="G100" s="94"/>
      <c r="H100" s="94"/>
      <c r="I100" s="94"/>
      <c r="J100" s="94"/>
      <c r="K100" s="41"/>
      <c r="L100" s="94"/>
      <c r="M100" s="94"/>
      <c r="N100" s="94"/>
      <c r="O100" s="94"/>
      <c r="P100" s="94"/>
      <c r="Q100" s="94"/>
      <c r="R100" s="94"/>
      <c r="S100" s="41"/>
    </row>
    <row r="101" spans="4:19" x14ac:dyDescent="0.2">
      <c r="D101" s="94"/>
      <c r="E101" s="94"/>
      <c r="F101" s="94"/>
      <c r="G101" s="94"/>
      <c r="H101" s="94"/>
      <c r="I101" s="94"/>
      <c r="J101" s="94"/>
      <c r="K101" s="41"/>
      <c r="L101" s="94"/>
      <c r="M101" s="94"/>
      <c r="N101" s="94"/>
      <c r="O101" s="94"/>
      <c r="P101" s="94"/>
      <c r="Q101" s="94"/>
      <c r="R101" s="94"/>
      <c r="S101" s="41"/>
    </row>
    <row r="102" spans="4:19" x14ac:dyDescent="0.2">
      <c r="D102" s="94"/>
      <c r="E102" s="94"/>
      <c r="F102" s="94"/>
      <c r="G102" s="94"/>
      <c r="H102" s="94"/>
      <c r="I102" s="94"/>
      <c r="J102" s="94"/>
      <c r="K102" s="41"/>
      <c r="L102" s="94"/>
      <c r="M102" s="94"/>
      <c r="N102" s="94"/>
      <c r="O102" s="94"/>
      <c r="P102" s="94"/>
      <c r="Q102" s="94"/>
      <c r="R102" s="94"/>
      <c r="S102" s="41"/>
    </row>
    <row r="103" spans="4:19" x14ac:dyDescent="0.2">
      <c r="D103" s="94"/>
      <c r="E103" s="94"/>
      <c r="F103" s="94"/>
      <c r="G103" s="94"/>
      <c r="H103" s="94"/>
      <c r="I103" s="94"/>
      <c r="J103" s="94"/>
      <c r="K103" s="41"/>
      <c r="L103" s="94"/>
      <c r="M103" s="94"/>
      <c r="N103" s="94"/>
      <c r="O103" s="94"/>
      <c r="P103" s="94"/>
      <c r="Q103" s="94"/>
      <c r="R103" s="94"/>
      <c r="S103" s="41"/>
    </row>
    <row r="104" spans="4:19" x14ac:dyDescent="0.2">
      <c r="D104" s="94"/>
      <c r="E104" s="94"/>
      <c r="F104" s="94"/>
      <c r="G104" s="94"/>
      <c r="H104" s="94"/>
      <c r="I104" s="94"/>
      <c r="J104" s="94"/>
      <c r="K104" s="41"/>
      <c r="L104" s="94"/>
      <c r="M104" s="94"/>
      <c r="N104" s="94"/>
      <c r="O104" s="94"/>
      <c r="P104" s="94"/>
      <c r="Q104" s="94"/>
      <c r="R104" s="94"/>
      <c r="S104" s="41"/>
    </row>
    <row r="105" spans="4:19" x14ac:dyDescent="0.2">
      <c r="D105" s="94"/>
      <c r="E105" s="94"/>
      <c r="F105" s="94"/>
      <c r="G105" s="94"/>
      <c r="H105" s="94"/>
      <c r="I105" s="94"/>
      <c r="J105" s="94"/>
      <c r="K105" s="41"/>
      <c r="L105" s="94"/>
      <c r="M105" s="94"/>
      <c r="N105" s="94"/>
      <c r="O105" s="94"/>
      <c r="P105" s="94"/>
      <c r="Q105" s="94"/>
      <c r="R105" s="94"/>
      <c r="S105" s="41"/>
    </row>
    <row r="170" spans="1:1" x14ac:dyDescent="0.2">
      <c r="A170" s="215" t="s">
        <v>156</v>
      </c>
    </row>
  </sheetData>
  <mergeCells count="25">
    <mergeCell ref="A54:A83"/>
    <mergeCell ref="A10:A13"/>
    <mergeCell ref="A9:C9"/>
    <mergeCell ref="S12:S13"/>
    <mergeCell ref="L11:S11"/>
    <mergeCell ref="L10:S10"/>
    <mergeCell ref="P12:P13"/>
    <mergeCell ref="Q12:Q13"/>
    <mergeCell ref="R12:R13"/>
    <mergeCell ref="A49:A52"/>
    <mergeCell ref="A29:A41"/>
    <mergeCell ref="A45:A47"/>
    <mergeCell ref="A14:A27"/>
    <mergeCell ref="K12:K13"/>
    <mergeCell ref="B10:K10"/>
    <mergeCell ref="D11:K11"/>
    <mergeCell ref="H12:H13"/>
    <mergeCell ref="I12:I13"/>
    <mergeCell ref="J12:J13"/>
    <mergeCell ref="A1:S1"/>
    <mergeCell ref="A3:S3"/>
    <mergeCell ref="A5:S5"/>
    <mergeCell ref="A6:S6"/>
    <mergeCell ref="A7:S7"/>
    <mergeCell ref="A2:S2"/>
  </mergeCells>
  <printOptions horizontalCentered="1" gridLines="1" gridLinesSet="0"/>
  <pageMargins left="0.23622047244094491" right="0" top="0.59055118110236227" bottom="0.59055118110236227" header="0" footer="0"/>
  <pageSetup scale="35" pageOrder="overThenDown" orientation="landscape" r:id="rId1"/>
  <headerFooter alignWithMargins="0">
    <oddFooter>&amp;C&amp;F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2:AU17"/>
  <sheetViews>
    <sheetView view="pageBreakPreview" zoomScale="85" zoomScaleNormal="100" zoomScaleSheetLayoutView="85" workbookViewId="0">
      <selection activeCell="A11" sqref="A11"/>
    </sheetView>
  </sheetViews>
  <sheetFormatPr baseColWidth="10" defaultRowHeight="15" x14ac:dyDescent="0.25"/>
  <cols>
    <col min="1" max="1" width="35.7109375" style="159" customWidth="1"/>
    <col min="2" max="21" width="14.7109375" style="159" customWidth="1"/>
    <col min="22" max="46" width="11.42578125" style="159"/>
    <col min="47" max="47" width="11.42578125" style="160"/>
    <col min="48" max="16384" width="11.42578125" style="159"/>
  </cols>
  <sheetData>
    <row r="2" spans="1:47" s="172" customFormat="1" ht="18.75" x14ac:dyDescent="0.3">
      <c r="A2" s="170" t="s">
        <v>1270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AU2" s="173"/>
    </row>
    <row r="3" spans="1:47" customFormat="1" ht="12.75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customFormat="1" ht="12.75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customFormat="1" ht="12.75" x14ac:dyDescent="0.2">
      <c r="A5" s="164" t="s">
        <v>1766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customFormat="1" ht="12.75" x14ac:dyDescent="0.2">
      <c r="AU6" s="165"/>
    </row>
    <row r="7" spans="1:47" customFormat="1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customFormat="1" x14ac:dyDescent="0.2">
      <c r="A8" s="340"/>
      <c r="B8" s="340" t="s">
        <v>12</v>
      </c>
      <c r="C8" s="340" t="s">
        <v>6</v>
      </c>
      <c r="D8" s="340"/>
      <c r="E8" s="340"/>
      <c r="F8" s="340" t="s">
        <v>91</v>
      </c>
      <c r="G8" s="340" t="s">
        <v>12</v>
      </c>
      <c r="H8" s="340" t="s">
        <v>6</v>
      </c>
      <c r="I8" s="340"/>
      <c r="J8" s="340"/>
      <c r="K8" s="340" t="s">
        <v>91</v>
      </c>
      <c r="L8" s="340" t="s">
        <v>12</v>
      </c>
      <c r="M8" s="340" t="s">
        <v>6</v>
      </c>
      <c r="N8" s="340"/>
      <c r="O8" s="340"/>
      <c r="P8" s="340" t="s">
        <v>91</v>
      </c>
      <c r="Q8" s="340" t="s">
        <v>12</v>
      </c>
      <c r="R8" s="340" t="s">
        <v>6</v>
      </c>
      <c r="S8" s="340"/>
      <c r="T8" s="340"/>
      <c r="U8" s="340" t="s">
        <v>91</v>
      </c>
      <c r="AU8" s="165"/>
    </row>
    <row r="9" spans="1:47" customFormat="1" ht="30" x14ac:dyDescent="0.2">
      <c r="A9" s="340"/>
      <c r="B9" s="340"/>
      <c r="C9" s="169" t="s">
        <v>27</v>
      </c>
      <c r="D9" s="169" t="s">
        <v>916</v>
      </c>
      <c r="E9" s="169" t="s">
        <v>3</v>
      </c>
      <c r="F9" s="340"/>
      <c r="G9" s="340"/>
      <c r="H9" s="169" t="s">
        <v>27</v>
      </c>
      <c r="I9" s="169" t="s">
        <v>916</v>
      </c>
      <c r="J9" s="169" t="s">
        <v>3</v>
      </c>
      <c r="K9" s="340"/>
      <c r="L9" s="340"/>
      <c r="M9" s="169" t="s">
        <v>27</v>
      </c>
      <c r="N9" s="169" t="s">
        <v>916</v>
      </c>
      <c r="O9" s="169" t="s">
        <v>3</v>
      </c>
      <c r="P9" s="340"/>
      <c r="Q9" s="340"/>
      <c r="R9" s="169" t="s">
        <v>27</v>
      </c>
      <c r="S9" s="169" t="s">
        <v>916</v>
      </c>
      <c r="T9" s="169" t="s">
        <v>3</v>
      </c>
      <c r="U9" s="340"/>
      <c r="AU9" s="165"/>
    </row>
    <row r="10" spans="1:47" customFormat="1" ht="12.75" x14ac:dyDescent="0.2">
      <c r="A10" s="167"/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AU10" s="165"/>
    </row>
    <row r="11" spans="1:47" customFormat="1" ht="12.75" x14ac:dyDescent="0.2">
      <c r="A11" s="167" t="s">
        <v>1252</v>
      </c>
      <c r="B11" s="151">
        <v>0</v>
      </c>
      <c r="C11" s="151">
        <v>0</v>
      </c>
      <c r="D11" s="151">
        <v>0</v>
      </c>
      <c r="E11" s="151">
        <v>0</v>
      </c>
      <c r="F11" s="151">
        <v>0</v>
      </c>
      <c r="G11" s="151">
        <v>0</v>
      </c>
      <c r="H11" s="151">
        <v>0</v>
      </c>
      <c r="I11" s="151">
        <v>0</v>
      </c>
      <c r="J11" s="151">
        <v>0</v>
      </c>
      <c r="K11" s="151">
        <v>0</v>
      </c>
      <c r="L11" s="151">
        <v>0</v>
      </c>
      <c r="M11" s="151">
        <v>0</v>
      </c>
      <c r="N11" s="151">
        <v>0</v>
      </c>
      <c r="O11" s="151">
        <v>0</v>
      </c>
      <c r="P11" s="151">
        <v>0</v>
      </c>
      <c r="Q11" s="151">
        <v>0</v>
      </c>
      <c r="R11" s="151">
        <v>0</v>
      </c>
      <c r="S11" s="151">
        <v>0</v>
      </c>
      <c r="T11" s="151">
        <v>0</v>
      </c>
      <c r="U11" s="151">
        <v>0</v>
      </c>
      <c r="AU11" s="165"/>
    </row>
    <row r="12" spans="1:47" customFormat="1" ht="12.75" x14ac:dyDescent="0.2">
      <c r="A12" s="167" t="s">
        <v>1254</v>
      </c>
      <c r="B12" s="151">
        <v>0</v>
      </c>
      <c r="C12" s="151">
        <v>0</v>
      </c>
      <c r="D12" s="151">
        <v>0</v>
      </c>
      <c r="E12" s="151">
        <v>0</v>
      </c>
      <c r="F12" s="151">
        <v>0</v>
      </c>
      <c r="G12" s="151">
        <v>0</v>
      </c>
      <c r="H12" s="151">
        <v>0</v>
      </c>
      <c r="I12" s="151">
        <v>0</v>
      </c>
      <c r="J12" s="151">
        <v>0</v>
      </c>
      <c r="K12" s="151">
        <v>0</v>
      </c>
      <c r="L12" s="151">
        <v>0</v>
      </c>
      <c r="M12" s="151">
        <v>0</v>
      </c>
      <c r="N12" s="151">
        <v>0</v>
      </c>
      <c r="O12" s="151">
        <v>0</v>
      </c>
      <c r="P12" s="151">
        <v>0</v>
      </c>
      <c r="Q12" s="151">
        <v>0</v>
      </c>
      <c r="R12" s="151">
        <v>0</v>
      </c>
      <c r="S12" s="151">
        <v>0</v>
      </c>
      <c r="T12" s="151">
        <v>0</v>
      </c>
      <c r="U12" s="151">
        <v>0</v>
      </c>
      <c r="AU12" s="165"/>
    </row>
    <row r="13" spans="1:47" customFormat="1" ht="12.75" x14ac:dyDescent="0.2">
      <c r="A13" s="167" t="s">
        <v>1255</v>
      </c>
      <c r="B13" s="151">
        <v>0</v>
      </c>
      <c r="C13" s="151">
        <v>0</v>
      </c>
      <c r="D13" s="151">
        <v>0</v>
      </c>
      <c r="E13" s="151">
        <v>0</v>
      </c>
      <c r="F13" s="151">
        <v>0</v>
      </c>
      <c r="G13" s="151">
        <v>0</v>
      </c>
      <c r="H13" s="151">
        <v>0</v>
      </c>
      <c r="I13" s="151">
        <v>0</v>
      </c>
      <c r="J13" s="151">
        <v>0</v>
      </c>
      <c r="K13" s="151">
        <v>0</v>
      </c>
      <c r="L13" s="151">
        <v>0</v>
      </c>
      <c r="M13" s="151">
        <v>0</v>
      </c>
      <c r="N13" s="151">
        <v>0</v>
      </c>
      <c r="O13" s="151">
        <v>0</v>
      </c>
      <c r="P13" s="151">
        <v>0</v>
      </c>
      <c r="Q13" s="151">
        <v>0</v>
      </c>
      <c r="R13" s="151">
        <v>0</v>
      </c>
      <c r="S13" s="151">
        <v>0</v>
      </c>
      <c r="T13" s="151">
        <v>0</v>
      </c>
      <c r="U13" s="151">
        <v>0</v>
      </c>
      <c r="AU13" s="165"/>
    </row>
    <row r="14" spans="1:47" customFormat="1" ht="12.75" x14ac:dyDescent="0.2">
      <c r="A14" s="167" t="s">
        <v>1257</v>
      </c>
      <c r="B14" s="151">
        <v>0</v>
      </c>
      <c r="C14" s="151">
        <v>0</v>
      </c>
      <c r="D14" s="151">
        <v>0</v>
      </c>
      <c r="E14" s="151">
        <v>0</v>
      </c>
      <c r="F14" s="151">
        <v>0</v>
      </c>
      <c r="G14" s="151">
        <v>0</v>
      </c>
      <c r="H14" s="151">
        <v>0</v>
      </c>
      <c r="I14" s="151">
        <v>0</v>
      </c>
      <c r="J14" s="151">
        <v>0</v>
      </c>
      <c r="K14" s="151">
        <v>0</v>
      </c>
      <c r="L14" s="151">
        <v>0</v>
      </c>
      <c r="M14" s="151">
        <v>0</v>
      </c>
      <c r="N14" s="151">
        <v>0</v>
      </c>
      <c r="O14" s="151">
        <v>0</v>
      </c>
      <c r="P14" s="151">
        <v>0</v>
      </c>
      <c r="Q14" s="151">
        <v>0</v>
      </c>
      <c r="R14" s="151">
        <v>0</v>
      </c>
      <c r="S14" s="151">
        <v>0</v>
      </c>
      <c r="T14" s="151">
        <v>0</v>
      </c>
      <c r="U14" s="151">
        <v>0</v>
      </c>
      <c r="AU14" s="165"/>
    </row>
    <row r="15" spans="1:47" customFormat="1" ht="12.75" x14ac:dyDescent="0.2">
      <c r="A15" s="167" t="s">
        <v>1259</v>
      </c>
      <c r="B15" s="151">
        <v>0</v>
      </c>
      <c r="C15" s="151">
        <v>0</v>
      </c>
      <c r="D15" s="151">
        <v>0</v>
      </c>
      <c r="E15" s="151">
        <v>0</v>
      </c>
      <c r="F15" s="151">
        <v>0</v>
      </c>
      <c r="G15" s="151">
        <v>0</v>
      </c>
      <c r="H15" s="151">
        <v>0</v>
      </c>
      <c r="I15" s="151">
        <v>0</v>
      </c>
      <c r="J15" s="151">
        <v>0</v>
      </c>
      <c r="K15" s="151">
        <v>0</v>
      </c>
      <c r="L15" s="151">
        <v>0</v>
      </c>
      <c r="M15" s="151">
        <v>0</v>
      </c>
      <c r="N15" s="151">
        <v>0</v>
      </c>
      <c r="O15" s="151">
        <v>0</v>
      </c>
      <c r="P15" s="151">
        <v>0</v>
      </c>
      <c r="Q15" s="151">
        <v>0</v>
      </c>
      <c r="R15" s="151">
        <v>0</v>
      </c>
      <c r="S15" s="151">
        <v>0</v>
      </c>
      <c r="T15" s="151">
        <v>0</v>
      </c>
      <c r="U15" s="151">
        <v>0</v>
      </c>
      <c r="AU15" s="165"/>
    </row>
    <row r="16" spans="1:47" customFormat="1" ht="12.75" x14ac:dyDescent="0.2">
      <c r="A16" s="167" t="s">
        <v>1266</v>
      </c>
      <c r="B16" s="151">
        <v>0</v>
      </c>
      <c r="C16" s="151">
        <v>0</v>
      </c>
      <c r="D16" s="151">
        <v>0</v>
      </c>
      <c r="E16" s="151">
        <v>0</v>
      </c>
      <c r="F16" s="151">
        <v>0</v>
      </c>
      <c r="G16" s="151">
        <v>0</v>
      </c>
      <c r="H16" s="151">
        <v>0</v>
      </c>
      <c r="I16" s="151">
        <v>0</v>
      </c>
      <c r="J16" s="151">
        <v>0</v>
      </c>
      <c r="K16" s="151">
        <v>0</v>
      </c>
      <c r="L16" s="151">
        <v>0</v>
      </c>
      <c r="M16" s="151">
        <v>0</v>
      </c>
      <c r="N16" s="151">
        <v>0</v>
      </c>
      <c r="O16" s="151">
        <v>0</v>
      </c>
      <c r="P16" s="151">
        <v>0</v>
      </c>
      <c r="Q16" s="151">
        <v>0</v>
      </c>
      <c r="R16" s="151">
        <v>0</v>
      </c>
      <c r="S16" s="151">
        <v>0</v>
      </c>
      <c r="T16" s="151">
        <v>0</v>
      </c>
      <c r="U16" s="151">
        <v>0</v>
      </c>
      <c r="AU16" s="165"/>
    </row>
    <row r="17" spans="1:47" customFormat="1" x14ac:dyDescent="0.25">
      <c r="A17" s="168" t="s">
        <v>5</v>
      </c>
      <c r="B17" s="153">
        <f t="shared" ref="B17:U17" si="0">SUM(B11:B16)</f>
        <v>0</v>
      </c>
      <c r="C17" s="153">
        <f t="shared" si="0"/>
        <v>0</v>
      </c>
      <c r="D17" s="153">
        <f t="shared" si="0"/>
        <v>0</v>
      </c>
      <c r="E17" s="153">
        <f t="shared" si="0"/>
        <v>0</v>
      </c>
      <c r="F17" s="153">
        <f t="shared" si="0"/>
        <v>0</v>
      </c>
      <c r="G17" s="153">
        <f t="shared" si="0"/>
        <v>0</v>
      </c>
      <c r="H17" s="153">
        <f t="shared" si="0"/>
        <v>0</v>
      </c>
      <c r="I17" s="153">
        <f t="shared" si="0"/>
        <v>0</v>
      </c>
      <c r="J17" s="153">
        <f t="shared" si="0"/>
        <v>0</v>
      </c>
      <c r="K17" s="153">
        <f t="shared" si="0"/>
        <v>0</v>
      </c>
      <c r="L17" s="153">
        <f t="shared" si="0"/>
        <v>0</v>
      </c>
      <c r="M17" s="153">
        <f t="shared" si="0"/>
        <v>0</v>
      </c>
      <c r="N17" s="153">
        <f t="shared" si="0"/>
        <v>0</v>
      </c>
      <c r="O17" s="153">
        <f t="shared" si="0"/>
        <v>0</v>
      </c>
      <c r="P17" s="153">
        <f t="shared" si="0"/>
        <v>0</v>
      </c>
      <c r="Q17" s="153">
        <f t="shared" si="0"/>
        <v>0</v>
      </c>
      <c r="R17" s="153">
        <f t="shared" si="0"/>
        <v>0</v>
      </c>
      <c r="S17" s="153">
        <f t="shared" si="0"/>
        <v>0</v>
      </c>
      <c r="T17" s="153">
        <f t="shared" si="0"/>
        <v>0</v>
      </c>
      <c r="U17" s="153">
        <f t="shared" si="0"/>
        <v>0</v>
      </c>
      <c r="AU17" s="165"/>
    </row>
  </sheetData>
  <mergeCells count="17"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0" orientation="landscape" r:id="rId1"/>
  <headerFooter>
    <oddHeader>&amp;RANEXO 2.9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2:AU13"/>
  <sheetViews>
    <sheetView view="pageBreakPreview" zoomScaleNormal="100" zoomScaleSheetLayoutView="100" workbookViewId="0">
      <selection activeCell="B13" sqref="B13:U13"/>
    </sheetView>
  </sheetViews>
  <sheetFormatPr baseColWidth="10" defaultRowHeight="12.75" x14ac:dyDescent="0.2"/>
  <cols>
    <col min="1" max="1" width="30.42578125" customWidth="1"/>
    <col min="2" max="2" width="16.5703125" customWidth="1"/>
    <col min="3" max="3" width="14.7109375" customWidth="1"/>
    <col min="4" max="4" width="15.5703125" customWidth="1"/>
    <col min="5" max="5" width="14.42578125" customWidth="1"/>
    <col min="6" max="6" width="13.85546875" customWidth="1"/>
    <col min="7" max="7" width="14.28515625" customWidth="1"/>
    <col min="8" max="8" width="15" customWidth="1"/>
    <col min="9" max="9" width="14.140625" customWidth="1"/>
    <col min="10" max="10" width="12.7109375" customWidth="1"/>
    <col min="11" max="11" width="13.85546875" customWidth="1"/>
    <col min="12" max="12" width="13" customWidth="1"/>
    <col min="13" max="13" width="13.85546875" customWidth="1"/>
    <col min="14" max="14" width="13" customWidth="1"/>
    <col min="15" max="15" width="13" bestFit="1" customWidth="1"/>
    <col min="16" max="16" width="14.42578125" customWidth="1"/>
  </cols>
  <sheetData>
    <row r="2" spans="1:47" ht="18.75" x14ac:dyDescent="0.3">
      <c r="A2" s="170" t="s">
        <v>1270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AU2" s="165"/>
    </row>
    <row r="3" spans="1:47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x14ac:dyDescent="0.2">
      <c r="A5" s="164" t="s">
        <v>924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x14ac:dyDescent="0.2">
      <c r="AU6" s="165"/>
    </row>
    <row r="7" spans="1:47" ht="15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ht="15" x14ac:dyDescent="0.2">
      <c r="A8" s="340"/>
      <c r="B8" s="341" t="s">
        <v>12</v>
      </c>
      <c r="C8" s="341" t="s">
        <v>6</v>
      </c>
      <c r="D8" s="341"/>
      <c r="E8" s="341"/>
      <c r="F8" s="341" t="s">
        <v>91</v>
      </c>
      <c r="G8" s="341" t="s">
        <v>12</v>
      </c>
      <c r="H8" s="341" t="s">
        <v>6</v>
      </c>
      <c r="I8" s="341"/>
      <c r="J8" s="341"/>
      <c r="K8" s="341" t="s">
        <v>91</v>
      </c>
      <c r="L8" s="341" t="s">
        <v>12</v>
      </c>
      <c r="M8" s="341" t="s">
        <v>6</v>
      </c>
      <c r="N8" s="341"/>
      <c r="O8" s="341"/>
      <c r="P8" s="341" t="s">
        <v>91</v>
      </c>
      <c r="Q8" s="341" t="s">
        <v>12</v>
      </c>
      <c r="R8" s="341" t="s">
        <v>6</v>
      </c>
      <c r="S8" s="341"/>
      <c r="T8" s="341"/>
      <c r="U8" s="341" t="s">
        <v>91</v>
      </c>
      <c r="AU8" s="165"/>
    </row>
    <row r="9" spans="1:47" ht="15" x14ac:dyDescent="0.2">
      <c r="A9" s="340"/>
      <c r="B9" s="341"/>
      <c r="C9" s="149" t="s">
        <v>27</v>
      </c>
      <c r="D9" s="149" t="s">
        <v>916</v>
      </c>
      <c r="E9" s="149" t="s">
        <v>3</v>
      </c>
      <c r="F9" s="341"/>
      <c r="G9" s="341"/>
      <c r="H9" s="149" t="s">
        <v>27</v>
      </c>
      <c r="I9" s="149" t="s">
        <v>916</v>
      </c>
      <c r="J9" s="149" t="s">
        <v>3</v>
      </c>
      <c r="K9" s="341"/>
      <c r="L9" s="341"/>
      <c r="M9" s="149" t="s">
        <v>27</v>
      </c>
      <c r="N9" s="149" t="s">
        <v>916</v>
      </c>
      <c r="O9" s="149" t="s">
        <v>3</v>
      </c>
      <c r="P9" s="341"/>
      <c r="Q9" s="341"/>
      <c r="R9" s="149" t="s">
        <v>27</v>
      </c>
      <c r="S9" s="149" t="s">
        <v>916</v>
      </c>
      <c r="T9" s="149" t="s">
        <v>3</v>
      </c>
      <c r="U9" s="341"/>
      <c r="AU9" s="165"/>
    </row>
    <row r="10" spans="1:47" x14ac:dyDescent="0.2">
      <c r="A10" s="167" t="s">
        <v>1254</v>
      </c>
      <c r="B10" s="167">
        <v>0</v>
      </c>
      <c r="C10" s="167">
        <v>0</v>
      </c>
      <c r="D10" s="167">
        <v>0</v>
      </c>
      <c r="E10" s="167">
        <v>0</v>
      </c>
      <c r="F10" s="167">
        <v>0</v>
      </c>
      <c r="G10" s="167">
        <v>0</v>
      </c>
      <c r="H10" s="167">
        <v>0</v>
      </c>
      <c r="I10" s="167">
        <v>0</v>
      </c>
      <c r="J10" s="167">
        <v>0</v>
      </c>
      <c r="K10" s="167">
        <v>0</v>
      </c>
      <c r="L10" s="167">
        <v>0</v>
      </c>
      <c r="M10" s="167">
        <v>0</v>
      </c>
      <c r="N10" s="167">
        <v>0</v>
      </c>
      <c r="O10" s="167">
        <v>0</v>
      </c>
      <c r="P10" s="167">
        <v>0</v>
      </c>
      <c r="Q10" s="167">
        <v>0</v>
      </c>
      <c r="R10" s="167">
        <v>0</v>
      </c>
      <c r="S10" s="167">
        <v>0</v>
      </c>
      <c r="T10" s="167">
        <v>0</v>
      </c>
      <c r="U10" s="167">
        <v>0</v>
      </c>
      <c r="AU10" s="165"/>
    </row>
    <row r="11" spans="1:47" x14ac:dyDescent="0.2">
      <c r="A11" s="167" t="s">
        <v>1257</v>
      </c>
      <c r="B11" s="167">
        <v>0</v>
      </c>
      <c r="C11" s="167">
        <v>0</v>
      </c>
      <c r="D11" s="167">
        <v>0</v>
      </c>
      <c r="E11" s="167">
        <v>0</v>
      </c>
      <c r="F11" s="167">
        <v>0</v>
      </c>
      <c r="G11" s="167">
        <v>0</v>
      </c>
      <c r="H11" s="167">
        <v>0</v>
      </c>
      <c r="I11" s="167">
        <v>0</v>
      </c>
      <c r="J11" s="167">
        <v>0</v>
      </c>
      <c r="K11" s="167">
        <v>0</v>
      </c>
      <c r="L11" s="167">
        <v>0</v>
      </c>
      <c r="M11" s="167">
        <v>0</v>
      </c>
      <c r="N11" s="167">
        <v>0</v>
      </c>
      <c r="O11" s="167">
        <v>0</v>
      </c>
      <c r="P11" s="167">
        <v>0</v>
      </c>
      <c r="Q11" s="167">
        <v>0</v>
      </c>
      <c r="R11" s="167">
        <v>0</v>
      </c>
      <c r="S11" s="167">
        <v>0</v>
      </c>
      <c r="T11" s="167">
        <v>0</v>
      </c>
      <c r="U11" s="167">
        <v>0</v>
      </c>
      <c r="AU11" s="165"/>
    </row>
    <row r="12" spans="1:47" x14ac:dyDescent="0.2">
      <c r="A12" s="167" t="s">
        <v>1260</v>
      </c>
      <c r="B12" s="151">
        <v>1770612.2899999998</v>
      </c>
      <c r="C12" s="151">
        <v>1219391.3799999999</v>
      </c>
      <c r="D12" s="151">
        <v>548210.78000000026</v>
      </c>
      <c r="E12" s="151">
        <v>1767602.16</v>
      </c>
      <c r="F12" s="151">
        <v>3010.1299999999997</v>
      </c>
      <c r="G12" s="151">
        <v>3176358.8800000008</v>
      </c>
      <c r="H12" s="151">
        <v>3168358.8800000008</v>
      </c>
      <c r="I12" s="151">
        <v>8000</v>
      </c>
      <c r="J12" s="151">
        <v>3176358.8800000008</v>
      </c>
      <c r="K12" s="151">
        <v>0</v>
      </c>
      <c r="L12" s="151">
        <v>3471462.7100000009</v>
      </c>
      <c r="M12" s="151">
        <v>2027279.2699999998</v>
      </c>
      <c r="N12" s="151">
        <v>1444183.44</v>
      </c>
      <c r="O12" s="151">
        <v>3471462.7100000009</v>
      </c>
      <c r="P12" s="151">
        <v>0</v>
      </c>
      <c r="Q12" s="151">
        <v>72000.000000000029</v>
      </c>
      <c r="R12" s="151">
        <v>48000</v>
      </c>
      <c r="S12" s="151">
        <v>24000</v>
      </c>
      <c r="T12" s="151">
        <v>72000.000000000029</v>
      </c>
      <c r="U12" s="151">
        <v>0</v>
      </c>
      <c r="AU12" s="165"/>
    </row>
    <row r="13" spans="1:47" ht="15" x14ac:dyDescent="0.25">
      <c r="A13" s="168" t="s">
        <v>5</v>
      </c>
      <c r="B13" s="153">
        <f>SUM(B10:B12)</f>
        <v>1770612.2899999998</v>
      </c>
      <c r="C13" s="153">
        <f t="shared" ref="C13:U13" si="0">SUM(C10:C12)</f>
        <v>1219391.3799999999</v>
      </c>
      <c r="D13" s="153">
        <f t="shared" si="0"/>
        <v>548210.78000000026</v>
      </c>
      <c r="E13" s="153">
        <f t="shared" si="0"/>
        <v>1767602.16</v>
      </c>
      <c r="F13" s="153">
        <f t="shared" si="0"/>
        <v>3010.1299999999997</v>
      </c>
      <c r="G13" s="153">
        <f t="shared" si="0"/>
        <v>3176358.8800000008</v>
      </c>
      <c r="H13" s="153">
        <f t="shared" si="0"/>
        <v>3168358.8800000008</v>
      </c>
      <c r="I13" s="153">
        <f t="shared" si="0"/>
        <v>8000</v>
      </c>
      <c r="J13" s="153">
        <f t="shared" si="0"/>
        <v>3176358.8800000008</v>
      </c>
      <c r="K13" s="153">
        <f t="shared" si="0"/>
        <v>0</v>
      </c>
      <c r="L13" s="153">
        <f t="shared" si="0"/>
        <v>3471462.7100000009</v>
      </c>
      <c r="M13" s="153">
        <f t="shared" si="0"/>
        <v>2027279.2699999998</v>
      </c>
      <c r="N13" s="153">
        <f t="shared" si="0"/>
        <v>1444183.44</v>
      </c>
      <c r="O13" s="153">
        <f t="shared" si="0"/>
        <v>3471462.7100000009</v>
      </c>
      <c r="P13" s="153">
        <f t="shared" si="0"/>
        <v>0</v>
      </c>
      <c r="Q13" s="153">
        <f t="shared" si="0"/>
        <v>72000.000000000029</v>
      </c>
      <c r="R13" s="153">
        <f t="shared" si="0"/>
        <v>48000</v>
      </c>
      <c r="S13" s="153">
        <f t="shared" si="0"/>
        <v>24000</v>
      </c>
      <c r="T13" s="153">
        <f t="shared" si="0"/>
        <v>72000.000000000029</v>
      </c>
      <c r="U13" s="153">
        <f t="shared" si="0"/>
        <v>0</v>
      </c>
      <c r="AU13" s="165"/>
    </row>
  </sheetData>
  <mergeCells count="17"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2.10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2:AU12"/>
  <sheetViews>
    <sheetView view="pageBreakPreview" zoomScale="115" zoomScaleNormal="100" zoomScaleSheetLayoutView="115" workbookViewId="0">
      <selection activeCell="F8" sqref="F8:F9"/>
    </sheetView>
  </sheetViews>
  <sheetFormatPr baseColWidth="10" defaultRowHeight="12.75" x14ac:dyDescent="0.2"/>
  <cols>
    <col min="1" max="1" width="37.85546875" customWidth="1"/>
    <col min="7" max="7" width="14.140625" customWidth="1"/>
    <col min="11" max="11" width="14.140625" customWidth="1"/>
  </cols>
  <sheetData>
    <row r="2" spans="1:47" ht="18.75" x14ac:dyDescent="0.3">
      <c r="A2" s="170" t="s">
        <v>1270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AU2" s="165"/>
    </row>
    <row r="3" spans="1:47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x14ac:dyDescent="0.2">
      <c r="A5" s="164" t="s">
        <v>923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x14ac:dyDescent="0.2">
      <c r="AU6" s="165"/>
    </row>
    <row r="7" spans="1:47" ht="15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ht="15" x14ac:dyDescent="0.2">
      <c r="A8" s="340"/>
      <c r="B8" s="340" t="s">
        <v>12</v>
      </c>
      <c r="C8" s="340" t="s">
        <v>6</v>
      </c>
      <c r="D8" s="340"/>
      <c r="E8" s="340"/>
      <c r="F8" s="340" t="s">
        <v>91</v>
      </c>
      <c r="G8" s="340" t="s">
        <v>12</v>
      </c>
      <c r="H8" s="340" t="s">
        <v>6</v>
      </c>
      <c r="I8" s="340"/>
      <c r="J8" s="340"/>
      <c r="K8" s="340" t="s">
        <v>91</v>
      </c>
      <c r="L8" s="340" t="s">
        <v>12</v>
      </c>
      <c r="M8" s="340" t="s">
        <v>6</v>
      </c>
      <c r="N8" s="340"/>
      <c r="O8" s="340"/>
      <c r="P8" s="340" t="s">
        <v>91</v>
      </c>
      <c r="Q8" s="340" t="s">
        <v>12</v>
      </c>
      <c r="R8" s="340" t="s">
        <v>6</v>
      </c>
      <c r="S8" s="340"/>
      <c r="T8" s="340"/>
      <c r="U8" s="340" t="s">
        <v>91</v>
      </c>
      <c r="AU8" s="165"/>
    </row>
    <row r="9" spans="1:47" ht="45" x14ac:dyDescent="0.2">
      <c r="A9" s="340"/>
      <c r="B9" s="340"/>
      <c r="C9" s="169" t="s">
        <v>27</v>
      </c>
      <c r="D9" s="169" t="s">
        <v>916</v>
      </c>
      <c r="E9" s="169" t="s">
        <v>3</v>
      </c>
      <c r="F9" s="340"/>
      <c r="G9" s="340"/>
      <c r="H9" s="169" t="s">
        <v>27</v>
      </c>
      <c r="I9" s="169" t="s">
        <v>916</v>
      </c>
      <c r="J9" s="169" t="s">
        <v>3</v>
      </c>
      <c r="K9" s="340"/>
      <c r="L9" s="340"/>
      <c r="M9" s="169" t="s">
        <v>27</v>
      </c>
      <c r="N9" s="169" t="s">
        <v>916</v>
      </c>
      <c r="O9" s="169" t="s">
        <v>3</v>
      </c>
      <c r="P9" s="340"/>
      <c r="Q9" s="340"/>
      <c r="R9" s="169" t="s">
        <v>27</v>
      </c>
      <c r="S9" s="169" t="s">
        <v>916</v>
      </c>
      <c r="T9" s="169" t="s">
        <v>3</v>
      </c>
      <c r="U9" s="340"/>
      <c r="AU9" s="165"/>
    </row>
    <row r="10" spans="1:47" x14ac:dyDescent="0.2">
      <c r="A10" s="167"/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AU10" s="165"/>
    </row>
    <row r="11" spans="1:47" x14ac:dyDescent="0.2">
      <c r="A11" s="167" t="s">
        <v>1260</v>
      </c>
      <c r="B11" s="151">
        <v>0</v>
      </c>
      <c r="C11" s="151">
        <v>0</v>
      </c>
      <c r="D11" s="151">
        <v>0</v>
      </c>
      <c r="E11" s="151">
        <v>0</v>
      </c>
      <c r="F11" s="151">
        <v>0</v>
      </c>
      <c r="G11" s="151">
        <v>120000</v>
      </c>
      <c r="H11" s="151">
        <v>0</v>
      </c>
      <c r="I11" s="151">
        <v>0</v>
      </c>
      <c r="J11" s="151">
        <v>0</v>
      </c>
      <c r="K11" s="151">
        <v>120000</v>
      </c>
      <c r="L11" s="151">
        <v>0</v>
      </c>
      <c r="M11" s="151">
        <v>0</v>
      </c>
      <c r="N11" s="151">
        <v>0</v>
      </c>
      <c r="O11" s="151">
        <v>0</v>
      </c>
      <c r="P11" s="151">
        <v>0</v>
      </c>
      <c r="Q11" s="151">
        <v>0</v>
      </c>
      <c r="R11" s="151">
        <v>0</v>
      </c>
      <c r="S11" s="151">
        <v>0</v>
      </c>
      <c r="T11" s="151">
        <v>0</v>
      </c>
      <c r="U11" s="151">
        <v>0</v>
      </c>
      <c r="AU11" s="165"/>
    </row>
    <row r="12" spans="1:47" ht="15" x14ac:dyDescent="0.25">
      <c r="A12" s="168" t="s">
        <v>5</v>
      </c>
      <c r="B12" s="153">
        <f>SUM(B11)</f>
        <v>0</v>
      </c>
      <c r="C12" s="153">
        <f t="shared" ref="C12:U12" si="0">SUM(C11)</f>
        <v>0</v>
      </c>
      <c r="D12" s="153">
        <f t="shared" si="0"/>
        <v>0</v>
      </c>
      <c r="E12" s="153">
        <f t="shared" si="0"/>
        <v>0</v>
      </c>
      <c r="F12" s="153">
        <f t="shared" si="0"/>
        <v>0</v>
      </c>
      <c r="G12" s="153">
        <f t="shared" si="0"/>
        <v>120000</v>
      </c>
      <c r="H12" s="153">
        <f t="shared" si="0"/>
        <v>0</v>
      </c>
      <c r="I12" s="153">
        <f t="shared" si="0"/>
        <v>0</v>
      </c>
      <c r="J12" s="153">
        <f t="shared" si="0"/>
        <v>0</v>
      </c>
      <c r="K12" s="153">
        <f t="shared" si="0"/>
        <v>120000</v>
      </c>
      <c r="L12" s="153">
        <f t="shared" si="0"/>
        <v>0</v>
      </c>
      <c r="M12" s="153">
        <f t="shared" si="0"/>
        <v>0</v>
      </c>
      <c r="N12" s="153">
        <f t="shared" si="0"/>
        <v>0</v>
      </c>
      <c r="O12" s="153">
        <f t="shared" si="0"/>
        <v>0</v>
      </c>
      <c r="P12" s="153">
        <f t="shared" si="0"/>
        <v>0</v>
      </c>
      <c r="Q12" s="153">
        <f t="shared" si="0"/>
        <v>0</v>
      </c>
      <c r="R12" s="153">
        <f t="shared" si="0"/>
        <v>0</v>
      </c>
      <c r="S12" s="153">
        <f t="shared" si="0"/>
        <v>0</v>
      </c>
      <c r="T12" s="153">
        <f t="shared" si="0"/>
        <v>0</v>
      </c>
      <c r="U12" s="153">
        <f t="shared" si="0"/>
        <v>0</v>
      </c>
      <c r="AU12" s="165"/>
    </row>
  </sheetData>
  <mergeCells count="17"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2.11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2:AU12"/>
  <sheetViews>
    <sheetView view="pageBreakPreview" zoomScale="115" zoomScaleNormal="100" zoomScaleSheetLayoutView="115" workbookViewId="0">
      <selection activeCell="F8" sqref="F8:F9"/>
    </sheetView>
  </sheetViews>
  <sheetFormatPr baseColWidth="10" defaultRowHeight="12.75" x14ac:dyDescent="0.2"/>
  <cols>
    <col min="1" max="1" width="37.85546875" customWidth="1"/>
    <col min="7" max="7" width="14.140625" customWidth="1"/>
    <col min="11" max="11" width="14.140625" customWidth="1"/>
  </cols>
  <sheetData>
    <row r="2" spans="1:47" ht="18.75" x14ac:dyDescent="0.3">
      <c r="A2" s="170" t="s">
        <v>1270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AU2" s="165"/>
    </row>
    <row r="3" spans="1:47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x14ac:dyDescent="0.2">
      <c r="A5" s="164" t="s">
        <v>1767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x14ac:dyDescent="0.2">
      <c r="AU6" s="165"/>
    </row>
    <row r="7" spans="1:47" ht="15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ht="15" x14ac:dyDescent="0.2">
      <c r="A8" s="340"/>
      <c r="B8" s="340" t="s">
        <v>12</v>
      </c>
      <c r="C8" s="340" t="s">
        <v>6</v>
      </c>
      <c r="D8" s="340"/>
      <c r="E8" s="340"/>
      <c r="F8" s="340" t="s">
        <v>91</v>
      </c>
      <c r="G8" s="340" t="s">
        <v>12</v>
      </c>
      <c r="H8" s="340" t="s">
        <v>6</v>
      </c>
      <c r="I8" s="340"/>
      <c r="J8" s="340"/>
      <c r="K8" s="340" t="s">
        <v>91</v>
      </c>
      <c r="L8" s="340" t="s">
        <v>12</v>
      </c>
      <c r="M8" s="340" t="s">
        <v>6</v>
      </c>
      <c r="N8" s="340"/>
      <c r="O8" s="340"/>
      <c r="P8" s="340" t="s">
        <v>91</v>
      </c>
      <c r="Q8" s="340" t="s">
        <v>12</v>
      </c>
      <c r="R8" s="340" t="s">
        <v>6</v>
      </c>
      <c r="S8" s="340"/>
      <c r="T8" s="340"/>
      <c r="U8" s="340" t="s">
        <v>91</v>
      </c>
      <c r="AU8" s="165"/>
    </row>
    <row r="9" spans="1:47" ht="45" x14ac:dyDescent="0.2">
      <c r="A9" s="340"/>
      <c r="B9" s="340"/>
      <c r="C9" s="169" t="s">
        <v>27</v>
      </c>
      <c r="D9" s="169" t="s">
        <v>916</v>
      </c>
      <c r="E9" s="169" t="s">
        <v>3</v>
      </c>
      <c r="F9" s="340"/>
      <c r="G9" s="340"/>
      <c r="H9" s="169" t="s">
        <v>27</v>
      </c>
      <c r="I9" s="169" t="s">
        <v>916</v>
      </c>
      <c r="J9" s="169" t="s">
        <v>3</v>
      </c>
      <c r="K9" s="340"/>
      <c r="L9" s="340"/>
      <c r="M9" s="169" t="s">
        <v>27</v>
      </c>
      <c r="N9" s="169" t="s">
        <v>916</v>
      </c>
      <c r="O9" s="169" t="s">
        <v>3</v>
      </c>
      <c r="P9" s="340"/>
      <c r="Q9" s="340"/>
      <c r="R9" s="169" t="s">
        <v>27</v>
      </c>
      <c r="S9" s="169" t="s">
        <v>916</v>
      </c>
      <c r="T9" s="169" t="s">
        <v>3</v>
      </c>
      <c r="U9" s="340"/>
      <c r="AU9" s="165"/>
    </row>
    <row r="10" spans="1:47" x14ac:dyDescent="0.2">
      <c r="A10" s="167"/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AU10" s="165"/>
    </row>
    <row r="11" spans="1:47" x14ac:dyDescent="0.2">
      <c r="A11" s="167" t="s">
        <v>1254</v>
      </c>
      <c r="B11" s="151">
        <v>0</v>
      </c>
      <c r="C11" s="151">
        <v>0</v>
      </c>
      <c r="D11" s="151">
        <v>0</v>
      </c>
      <c r="E11" s="151">
        <v>0</v>
      </c>
      <c r="F11" s="151">
        <v>0</v>
      </c>
      <c r="G11" s="151">
        <v>0</v>
      </c>
      <c r="H11" s="151">
        <v>0</v>
      </c>
      <c r="I11" s="151">
        <v>0</v>
      </c>
      <c r="J11" s="151">
        <v>0</v>
      </c>
      <c r="K11" s="151">
        <v>0</v>
      </c>
      <c r="L11" s="151">
        <v>0</v>
      </c>
      <c r="M11" s="151">
        <v>0</v>
      </c>
      <c r="N11" s="151">
        <v>0</v>
      </c>
      <c r="O11" s="151">
        <v>0</v>
      </c>
      <c r="P11" s="151">
        <v>0</v>
      </c>
      <c r="Q11" s="151">
        <v>0</v>
      </c>
      <c r="R11" s="151">
        <v>0</v>
      </c>
      <c r="S11" s="151">
        <v>0</v>
      </c>
      <c r="T11" s="151">
        <v>0</v>
      </c>
      <c r="U11" s="151">
        <v>0</v>
      </c>
      <c r="AU11" s="165"/>
    </row>
    <row r="12" spans="1:47" ht="15" x14ac:dyDescent="0.25">
      <c r="A12" s="168" t="s">
        <v>5</v>
      </c>
      <c r="B12" s="153">
        <f>SUM(B11)</f>
        <v>0</v>
      </c>
      <c r="C12" s="153">
        <f t="shared" ref="C12:U12" si="0">SUM(C11)</f>
        <v>0</v>
      </c>
      <c r="D12" s="153">
        <f t="shared" si="0"/>
        <v>0</v>
      </c>
      <c r="E12" s="153">
        <f t="shared" si="0"/>
        <v>0</v>
      </c>
      <c r="F12" s="153">
        <f t="shared" si="0"/>
        <v>0</v>
      </c>
      <c r="G12" s="153">
        <f t="shared" si="0"/>
        <v>0</v>
      </c>
      <c r="H12" s="153">
        <f t="shared" si="0"/>
        <v>0</v>
      </c>
      <c r="I12" s="153">
        <f t="shared" si="0"/>
        <v>0</v>
      </c>
      <c r="J12" s="153">
        <f t="shared" si="0"/>
        <v>0</v>
      </c>
      <c r="K12" s="153">
        <f t="shared" si="0"/>
        <v>0</v>
      </c>
      <c r="L12" s="153">
        <f t="shared" si="0"/>
        <v>0</v>
      </c>
      <c r="M12" s="153">
        <f t="shared" si="0"/>
        <v>0</v>
      </c>
      <c r="N12" s="153">
        <f t="shared" si="0"/>
        <v>0</v>
      </c>
      <c r="O12" s="153">
        <f t="shared" si="0"/>
        <v>0</v>
      </c>
      <c r="P12" s="153">
        <f t="shared" si="0"/>
        <v>0</v>
      </c>
      <c r="Q12" s="153">
        <f t="shared" si="0"/>
        <v>0</v>
      </c>
      <c r="R12" s="153">
        <f t="shared" si="0"/>
        <v>0</v>
      </c>
      <c r="S12" s="153">
        <f t="shared" si="0"/>
        <v>0</v>
      </c>
      <c r="T12" s="153">
        <f t="shared" si="0"/>
        <v>0</v>
      </c>
      <c r="U12" s="153">
        <f t="shared" si="0"/>
        <v>0</v>
      </c>
      <c r="AU12" s="165"/>
    </row>
  </sheetData>
  <mergeCells count="17"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2.12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2:AU12"/>
  <sheetViews>
    <sheetView view="pageBreakPreview" zoomScale="115" zoomScaleNormal="100" zoomScaleSheetLayoutView="115" workbookViewId="0">
      <selection activeCell="B11" sqref="B11"/>
    </sheetView>
  </sheetViews>
  <sheetFormatPr baseColWidth="10" defaultRowHeight="12.75" x14ac:dyDescent="0.2"/>
  <cols>
    <col min="1" max="1" width="37.85546875" customWidth="1"/>
    <col min="7" max="7" width="14.140625" customWidth="1"/>
    <col min="11" max="11" width="14.140625" customWidth="1"/>
  </cols>
  <sheetData>
    <row r="2" spans="1:47" ht="18.75" x14ac:dyDescent="0.3">
      <c r="A2" s="170" t="s">
        <v>1270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AU2" s="165"/>
    </row>
    <row r="3" spans="1:47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x14ac:dyDescent="0.2">
      <c r="A5" s="164" t="s">
        <v>1768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x14ac:dyDescent="0.2">
      <c r="AU6" s="165"/>
    </row>
    <row r="7" spans="1:47" ht="15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ht="15" x14ac:dyDescent="0.2">
      <c r="A8" s="340"/>
      <c r="B8" s="340" t="s">
        <v>12</v>
      </c>
      <c r="C8" s="340" t="s">
        <v>6</v>
      </c>
      <c r="D8" s="340"/>
      <c r="E8" s="340"/>
      <c r="F8" s="340" t="s">
        <v>91</v>
      </c>
      <c r="G8" s="340" t="s">
        <v>12</v>
      </c>
      <c r="H8" s="340" t="s">
        <v>6</v>
      </c>
      <c r="I8" s="340"/>
      <c r="J8" s="340"/>
      <c r="K8" s="340" t="s">
        <v>91</v>
      </c>
      <c r="L8" s="340" t="s">
        <v>12</v>
      </c>
      <c r="M8" s="340" t="s">
        <v>6</v>
      </c>
      <c r="N8" s="340"/>
      <c r="O8" s="340"/>
      <c r="P8" s="340" t="s">
        <v>91</v>
      </c>
      <c r="Q8" s="340" t="s">
        <v>12</v>
      </c>
      <c r="R8" s="340" t="s">
        <v>6</v>
      </c>
      <c r="S8" s="340"/>
      <c r="T8" s="340"/>
      <c r="U8" s="340" t="s">
        <v>91</v>
      </c>
      <c r="AU8" s="165"/>
    </row>
    <row r="9" spans="1:47" ht="45" x14ac:dyDescent="0.2">
      <c r="A9" s="340"/>
      <c r="B9" s="340"/>
      <c r="C9" s="169" t="s">
        <v>27</v>
      </c>
      <c r="D9" s="169" t="s">
        <v>916</v>
      </c>
      <c r="E9" s="169" t="s">
        <v>3</v>
      </c>
      <c r="F9" s="340"/>
      <c r="G9" s="340"/>
      <c r="H9" s="169" t="s">
        <v>27</v>
      </c>
      <c r="I9" s="169" t="s">
        <v>916</v>
      </c>
      <c r="J9" s="169" t="s">
        <v>3</v>
      </c>
      <c r="K9" s="340"/>
      <c r="L9" s="340"/>
      <c r="M9" s="169" t="s">
        <v>27</v>
      </c>
      <c r="N9" s="169" t="s">
        <v>916</v>
      </c>
      <c r="O9" s="169" t="s">
        <v>3</v>
      </c>
      <c r="P9" s="340"/>
      <c r="Q9" s="340"/>
      <c r="R9" s="169" t="s">
        <v>27</v>
      </c>
      <c r="S9" s="169" t="s">
        <v>916</v>
      </c>
      <c r="T9" s="169" t="s">
        <v>3</v>
      </c>
      <c r="U9" s="340"/>
      <c r="AU9" s="165"/>
    </row>
    <row r="10" spans="1:47" x14ac:dyDescent="0.2">
      <c r="A10" s="167"/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AU10" s="165"/>
    </row>
    <row r="11" spans="1:47" x14ac:dyDescent="0.2">
      <c r="A11" s="167" t="s">
        <v>1254</v>
      </c>
      <c r="B11" s="151">
        <v>0</v>
      </c>
      <c r="C11" s="151">
        <v>0</v>
      </c>
      <c r="D11" s="151">
        <v>0</v>
      </c>
      <c r="E11" s="151">
        <v>0</v>
      </c>
      <c r="F11" s="151">
        <v>0</v>
      </c>
      <c r="G11" s="151">
        <v>0</v>
      </c>
      <c r="H11" s="151">
        <v>0</v>
      </c>
      <c r="I11" s="151">
        <v>0</v>
      </c>
      <c r="J11" s="151">
        <v>0</v>
      </c>
      <c r="K11" s="151">
        <v>0</v>
      </c>
      <c r="L11" s="151">
        <v>0</v>
      </c>
      <c r="M11" s="151">
        <v>0</v>
      </c>
      <c r="N11" s="151">
        <v>0</v>
      </c>
      <c r="O11" s="151">
        <v>0</v>
      </c>
      <c r="P11" s="151">
        <v>0</v>
      </c>
      <c r="Q11" s="151">
        <v>0</v>
      </c>
      <c r="R11" s="151">
        <v>0</v>
      </c>
      <c r="S11" s="151">
        <v>0</v>
      </c>
      <c r="T11" s="151">
        <v>0</v>
      </c>
      <c r="U11" s="151">
        <v>0</v>
      </c>
      <c r="AU11" s="165"/>
    </row>
    <row r="12" spans="1:47" ht="15" x14ac:dyDescent="0.25">
      <c r="A12" s="168" t="s">
        <v>5</v>
      </c>
      <c r="B12" s="153">
        <f>SUM(B11)</f>
        <v>0</v>
      </c>
      <c r="C12" s="153">
        <f t="shared" ref="C12:U12" si="0">SUM(C11)</f>
        <v>0</v>
      </c>
      <c r="D12" s="153">
        <f t="shared" si="0"/>
        <v>0</v>
      </c>
      <c r="E12" s="153">
        <f t="shared" si="0"/>
        <v>0</v>
      </c>
      <c r="F12" s="153">
        <f t="shared" si="0"/>
        <v>0</v>
      </c>
      <c r="G12" s="153">
        <f t="shared" si="0"/>
        <v>0</v>
      </c>
      <c r="H12" s="153">
        <f t="shared" si="0"/>
        <v>0</v>
      </c>
      <c r="I12" s="153">
        <f t="shared" si="0"/>
        <v>0</v>
      </c>
      <c r="J12" s="153">
        <f t="shared" si="0"/>
        <v>0</v>
      </c>
      <c r="K12" s="153">
        <f t="shared" si="0"/>
        <v>0</v>
      </c>
      <c r="L12" s="153">
        <f t="shared" si="0"/>
        <v>0</v>
      </c>
      <c r="M12" s="153">
        <f t="shared" si="0"/>
        <v>0</v>
      </c>
      <c r="N12" s="153">
        <f t="shared" si="0"/>
        <v>0</v>
      </c>
      <c r="O12" s="153">
        <f t="shared" si="0"/>
        <v>0</v>
      </c>
      <c r="P12" s="153">
        <f t="shared" si="0"/>
        <v>0</v>
      </c>
      <c r="Q12" s="153">
        <f t="shared" si="0"/>
        <v>0</v>
      </c>
      <c r="R12" s="153">
        <f t="shared" si="0"/>
        <v>0</v>
      </c>
      <c r="S12" s="153">
        <f t="shared" si="0"/>
        <v>0</v>
      </c>
      <c r="T12" s="153">
        <f t="shared" si="0"/>
        <v>0</v>
      </c>
      <c r="U12" s="153">
        <f t="shared" si="0"/>
        <v>0</v>
      </c>
      <c r="AU12" s="165"/>
    </row>
  </sheetData>
  <mergeCells count="17"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2.13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2:AU12"/>
  <sheetViews>
    <sheetView view="pageBreakPreview" zoomScale="115" zoomScaleNormal="100" zoomScaleSheetLayoutView="115" workbookViewId="0">
      <selection activeCell="A5" sqref="A5"/>
    </sheetView>
  </sheetViews>
  <sheetFormatPr baseColWidth="10" defaultRowHeight="12.75" x14ac:dyDescent="0.2"/>
  <cols>
    <col min="1" max="1" width="37.85546875" customWidth="1"/>
    <col min="7" max="7" width="14.140625" customWidth="1"/>
    <col min="11" max="11" width="14.140625" customWidth="1"/>
  </cols>
  <sheetData>
    <row r="2" spans="1:47" ht="18.75" x14ac:dyDescent="0.3">
      <c r="A2" s="170" t="s">
        <v>1270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AU2" s="165"/>
    </row>
    <row r="3" spans="1:47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x14ac:dyDescent="0.2">
      <c r="A5" s="164" t="s">
        <v>1769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x14ac:dyDescent="0.2">
      <c r="AU6" s="165"/>
    </row>
    <row r="7" spans="1:47" ht="15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ht="15" x14ac:dyDescent="0.2">
      <c r="A8" s="340"/>
      <c r="B8" s="340" t="s">
        <v>12</v>
      </c>
      <c r="C8" s="340" t="s">
        <v>6</v>
      </c>
      <c r="D8" s="340"/>
      <c r="E8" s="340"/>
      <c r="F8" s="340" t="s">
        <v>91</v>
      </c>
      <c r="G8" s="340" t="s">
        <v>12</v>
      </c>
      <c r="H8" s="340" t="s">
        <v>6</v>
      </c>
      <c r="I8" s="340"/>
      <c r="J8" s="340"/>
      <c r="K8" s="340" t="s">
        <v>91</v>
      </c>
      <c r="L8" s="340" t="s">
        <v>12</v>
      </c>
      <c r="M8" s="340" t="s">
        <v>6</v>
      </c>
      <c r="N8" s="340"/>
      <c r="O8" s="340"/>
      <c r="P8" s="340" t="s">
        <v>91</v>
      </c>
      <c r="Q8" s="340" t="s">
        <v>12</v>
      </c>
      <c r="R8" s="340" t="s">
        <v>6</v>
      </c>
      <c r="S8" s="340"/>
      <c r="T8" s="340"/>
      <c r="U8" s="340" t="s">
        <v>91</v>
      </c>
      <c r="AU8" s="165"/>
    </row>
    <row r="9" spans="1:47" ht="45" x14ac:dyDescent="0.2">
      <c r="A9" s="340"/>
      <c r="B9" s="340"/>
      <c r="C9" s="169" t="s">
        <v>27</v>
      </c>
      <c r="D9" s="169" t="s">
        <v>916</v>
      </c>
      <c r="E9" s="169" t="s">
        <v>3</v>
      </c>
      <c r="F9" s="340"/>
      <c r="G9" s="340"/>
      <c r="H9" s="169" t="s">
        <v>27</v>
      </c>
      <c r="I9" s="169" t="s">
        <v>916</v>
      </c>
      <c r="J9" s="169" t="s">
        <v>3</v>
      </c>
      <c r="K9" s="340"/>
      <c r="L9" s="340"/>
      <c r="M9" s="169" t="s">
        <v>27</v>
      </c>
      <c r="N9" s="169" t="s">
        <v>916</v>
      </c>
      <c r="O9" s="169" t="s">
        <v>3</v>
      </c>
      <c r="P9" s="340"/>
      <c r="Q9" s="340"/>
      <c r="R9" s="169" t="s">
        <v>27</v>
      </c>
      <c r="S9" s="169" t="s">
        <v>916</v>
      </c>
      <c r="T9" s="169" t="s">
        <v>3</v>
      </c>
      <c r="U9" s="340"/>
      <c r="AU9" s="165"/>
    </row>
    <row r="10" spans="1:47" x14ac:dyDescent="0.2">
      <c r="A10" s="167" t="s">
        <v>1254</v>
      </c>
      <c r="B10" s="151">
        <v>0</v>
      </c>
      <c r="C10" s="151">
        <v>0</v>
      </c>
      <c r="D10" s="151">
        <v>0</v>
      </c>
      <c r="E10" s="151">
        <v>0</v>
      </c>
      <c r="F10" s="151">
        <v>0</v>
      </c>
      <c r="G10" s="151">
        <v>0</v>
      </c>
      <c r="H10" s="151">
        <v>0</v>
      </c>
      <c r="I10" s="151">
        <v>0</v>
      </c>
      <c r="J10" s="151">
        <v>0</v>
      </c>
      <c r="K10" s="151">
        <v>0</v>
      </c>
      <c r="L10" s="151">
        <v>0</v>
      </c>
      <c r="M10" s="151">
        <v>0</v>
      </c>
      <c r="N10" s="151">
        <v>0</v>
      </c>
      <c r="O10" s="151">
        <v>0</v>
      </c>
      <c r="P10" s="151">
        <v>0</v>
      </c>
      <c r="Q10" s="151">
        <v>0</v>
      </c>
      <c r="R10" s="151">
        <v>0</v>
      </c>
      <c r="S10" s="151">
        <v>0</v>
      </c>
      <c r="T10" s="151">
        <v>0</v>
      </c>
      <c r="U10" s="151">
        <v>0</v>
      </c>
      <c r="AU10" s="165"/>
    </row>
    <row r="11" spans="1:47" x14ac:dyDescent="0.2">
      <c r="A11" s="167" t="s">
        <v>1257</v>
      </c>
      <c r="B11" s="151">
        <v>0</v>
      </c>
      <c r="C11" s="151">
        <v>0</v>
      </c>
      <c r="D11" s="151">
        <v>0</v>
      </c>
      <c r="E11" s="151">
        <v>0</v>
      </c>
      <c r="F11" s="151">
        <v>0</v>
      </c>
      <c r="G11" s="151">
        <v>0</v>
      </c>
      <c r="H11" s="151">
        <v>0</v>
      </c>
      <c r="I11" s="151">
        <v>0</v>
      </c>
      <c r="J11" s="151">
        <v>0</v>
      </c>
      <c r="K11" s="151">
        <v>0</v>
      </c>
      <c r="L11" s="151">
        <v>0</v>
      </c>
      <c r="M11" s="151">
        <v>0</v>
      </c>
      <c r="N11" s="151">
        <v>0</v>
      </c>
      <c r="O11" s="151">
        <v>0</v>
      </c>
      <c r="P11" s="151">
        <v>0</v>
      </c>
      <c r="Q11" s="151">
        <v>0</v>
      </c>
      <c r="R11" s="151">
        <v>0</v>
      </c>
      <c r="S11" s="151">
        <v>0</v>
      </c>
      <c r="T11" s="151">
        <v>0</v>
      </c>
      <c r="U11" s="151">
        <v>0</v>
      </c>
      <c r="AU11" s="165"/>
    </row>
    <row r="12" spans="1:47" ht="15" x14ac:dyDescent="0.25">
      <c r="A12" s="168" t="s">
        <v>5</v>
      </c>
      <c r="B12" s="153">
        <f>SUM(B10:B11)</f>
        <v>0</v>
      </c>
      <c r="C12" s="153">
        <f t="shared" ref="C12:U12" si="0">SUM(C10:C11)</f>
        <v>0</v>
      </c>
      <c r="D12" s="153">
        <f t="shared" si="0"/>
        <v>0</v>
      </c>
      <c r="E12" s="153">
        <f t="shared" si="0"/>
        <v>0</v>
      </c>
      <c r="F12" s="153">
        <f t="shared" si="0"/>
        <v>0</v>
      </c>
      <c r="G12" s="153">
        <f t="shared" si="0"/>
        <v>0</v>
      </c>
      <c r="H12" s="153">
        <f t="shared" si="0"/>
        <v>0</v>
      </c>
      <c r="I12" s="153">
        <f t="shared" si="0"/>
        <v>0</v>
      </c>
      <c r="J12" s="153">
        <f t="shared" si="0"/>
        <v>0</v>
      </c>
      <c r="K12" s="153">
        <f t="shared" si="0"/>
        <v>0</v>
      </c>
      <c r="L12" s="153">
        <f t="shared" si="0"/>
        <v>0</v>
      </c>
      <c r="M12" s="153">
        <f t="shared" si="0"/>
        <v>0</v>
      </c>
      <c r="N12" s="153">
        <f t="shared" si="0"/>
        <v>0</v>
      </c>
      <c r="O12" s="153">
        <f t="shared" si="0"/>
        <v>0</v>
      </c>
      <c r="P12" s="153">
        <f t="shared" si="0"/>
        <v>0</v>
      </c>
      <c r="Q12" s="153">
        <f t="shared" si="0"/>
        <v>0</v>
      </c>
      <c r="R12" s="153">
        <f t="shared" si="0"/>
        <v>0</v>
      </c>
      <c r="S12" s="153">
        <f t="shared" si="0"/>
        <v>0</v>
      </c>
      <c r="T12" s="153">
        <f t="shared" si="0"/>
        <v>0</v>
      </c>
      <c r="U12" s="153">
        <f t="shared" si="0"/>
        <v>0</v>
      </c>
      <c r="AU12" s="165"/>
    </row>
  </sheetData>
  <mergeCells count="17"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2.14</oddHeader>
    <oddFooter>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A2:AU12"/>
  <sheetViews>
    <sheetView view="pageBreakPreview" zoomScale="115" zoomScaleNormal="100" zoomScaleSheetLayoutView="115" workbookViewId="0">
      <selection activeCell="A5" sqref="A5"/>
    </sheetView>
  </sheetViews>
  <sheetFormatPr baseColWidth="10" defaultRowHeight="12.75" x14ac:dyDescent="0.2"/>
  <cols>
    <col min="1" max="1" width="37.85546875" customWidth="1"/>
    <col min="7" max="7" width="14.140625" customWidth="1"/>
    <col min="11" max="11" width="14.140625" customWidth="1"/>
  </cols>
  <sheetData>
    <row r="2" spans="1:47" ht="18.75" x14ac:dyDescent="0.3">
      <c r="A2" s="170" t="s">
        <v>1270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AU2" s="165"/>
    </row>
    <row r="3" spans="1:47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x14ac:dyDescent="0.2">
      <c r="A5" s="164" t="s">
        <v>1770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x14ac:dyDescent="0.2">
      <c r="AU6" s="165"/>
    </row>
    <row r="7" spans="1:47" ht="15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ht="15" x14ac:dyDescent="0.2">
      <c r="A8" s="340"/>
      <c r="B8" s="340" t="s">
        <v>12</v>
      </c>
      <c r="C8" s="340" t="s">
        <v>6</v>
      </c>
      <c r="D8" s="340"/>
      <c r="E8" s="340"/>
      <c r="F8" s="340" t="s">
        <v>91</v>
      </c>
      <c r="G8" s="340" t="s">
        <v>12</v>
      </c>
      <c r="H8" s="340" t="s">
        <v>6</v>
      </c>
      <c r="I8" s="340"/>
      <c r="J8" s="340"/>
      <c r="K8" s="340" t="s">
        <v>91</v>
      </c>
      <c r="L8" s="340" t="s">
        <v>12</v>
      </c>
      <c r="M8" s="340" t="s">
        <v>6</v>
      </c>
      <c r="N8" s="340"/>
      <c r="O8" s="340"/>
      <c r="P8" s="340" t="s">
        <v>91</v>
      </c>
      <c r="Q8" s="340" t="s">
        <v>12</v>
      </c>
      <c r="R8" s="340" t="s">
        <v>6</v>
      </c>
      <c r="S8" s="340"/>
      <c r="T8" s="340"/>
      <c r="U8" s="340" t="s">
        <v>91</v>
      </c>
      <c r="AU8" s="165"/>
    </row>
    <row r="9" spans="1:47" ht="45" x14ac:dyDescent="0.2">
      <c r="A9" s="340"/>
      <c r="B9" s="340"/>
      <c r="C9" s="169" t="s">
        <v>27</v>
      </c>
      <c r="D9" s="169" t="s">
        <v>916</v>
      </c>
      <c r="E9" s="169" t="s">
        <v>3</v>
      </c>
      <c r="F9" s="340"/>
      <c r="G9" s="340"/>
      <c r="H9" s="169" t="s">
        <v>27</v>
      </c>
      <c r="I9" s="169" t="s">
        <v>916</v>
      </c>
      <c r="J9" s="169" t="s">
        <v>3</v>
      </c>
      <c r="K9" s="340"/>
      <c r="L9" s="340"/>
      <c r="M9" s="169" t="s">
        <v>27</v>
      </c>
      <c r="N9" s="169" t="s">
        <v>916</v>
      </c>
      <c r="O9" s="169" t="s">
        <v>3</v>
      </c>
      <c r="P9" s="340"/>
      <c r="Q9" s="340"/>
      <c r="R9" s="169" t="s">
        <v>27</v>
      </c>
      <c r="S9" s="169" t="s">
        <v>916</v>
      </c>
      <c r="T9" s="169" t="s">
        <v>3</v>
      </c>
      <c r="U9" s="340"/>
      <c r="AU9" s="165"/>
    </row>
    <row r="10" spans="1:47" x14ac:dyDescent="0.2">
      <c r="A10" s="167" t="s">
        <v>1254</v>
      </c>
      <c r="B10" s="151">
        <v>0</v>
      </c>
      <c r="C10" s="151">
        <v>0</v>
      </c>
      <c r="D10" s="151">
        <v>0</v>
      </c>
      <c r="E10" s="151">
        <v>0</v>
      </c>
      <c r="F10" s="151">
        <v>0</v>
      </c>
      <c r="G10" s="151">
        <v>0</v>
      </c>
      <c r="H10" s="151">
        <v>0</v>
      </c>
      <c r="I10" s="151">
        <v>0</v>
      </c>
      <c r="J10" s="151">
        <v>0</v>
      </c>
      <c r="K10" s="151">
        <v>0</v>
      </c>
      <c r="L10" s="151">
        <v>0</v>
      </c>
      <c r="M10" s="151">
        <v>0</v>
      </c>
      <c r="N10" s="151">
        <v>0</v>
      </c>
      <c r="O10" s="151">
        <v>0</v>
      </c>
      <c r="P10" s="151">
        <v>0</v>
      </c>
      <c r="Q10" s="151">
        <v>0</v>
      </c>
      <c r="R10" s="151">
        <v>0</v>
      </c>
      <c r="S10" s="151">
        <v>0</v>
      </c>
      <c r="T10" s="151">
        <v>0</v>
      </c>
      <c r="U10" s="151">
        <v>0</v>
      </c>
      <c r="AU10" s="165"/>
    </row>
    <row r="11" spans="1:47" x14ac:dyDescent="0.2">
      <c r="A11" s="167"/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AU11" s="165"/>
    </row>
    <row r="12" spans="1:47" ht="15" x14ac:dyDescent="0.25">
      <c r="A12" s="168" t="s">
        <v>5</v>
      </c>
      <c r="B12" s="153">
        <f>SUM(B10:B11)</f>
        <v>0</v>
      </c>
      <c r="C12" s="153">
        <f t="shared" ref="C12:U12" si="0">SUM(C10:C11)</f>
        <v>0</v>
      </c>
      <c r="D12" s="153">
        <f t="shared" si="0"/>
        <v>0</v>
      </c>
      <c r="E12" s="153">
        <f t="shared" si="0"/>
        <v>0</v>
      </c>
      <c r="F12" s="153">
        <f t="shared" si="0"/>
        <v>0</v>
      </c>
      <c r="G12" s="153">
        <f t="shared" si="0"/>
        <v>0</v>
      </c>
      <c r="H12" s="153">
        <f t="shared" si="0"/>
        <v>0</v>
      </c>
      <c r="I12" s="153">
        <f t="shared" si="0"/>
        <v>0</v>
      </c>
      <c r="J12" s="153">
        <f t="shared" si="0"/>
        <v>0</v>
      </c>
      <c r="K12" s="153">
        <f t="shared" si="0"/>
        <v>0</v>
      </c>
      <c r="L12" s="153">
        <f t="shared" si="0"/>
        <v>0</v>
      </c>
      <c r="M12" s="153">
        <f t="shared" si="0"/>
        <v>0</v>
      </c>
      <c r="N12" s="153">
        <f t="shared" si="0"/>
        <v>0</v>
      </c>
      <c r="O12" s="153">
        <f t="shared" si="0"/>
        <v>0</v>
      </c>
      <c r="P12" s="153">
        <f t="shared" si="0"/>
        <v>0</v>
      </c>
      <c r="Q12" s="153">
        <f t="shared" si="0"/>
        <v>0</v>
      </c>
      <c r="R12" s="153">
        <f t="shared" si="0"/>
        <v>0</v>
      </c>
      <c r="S12" s="153">
        <f t="shared" si="0"/>
        <v>0</v>
      </c>
      <c r="T12" s="153">
        <f t="shared" si="0"/>
        <v>0</v>
      </c>
      <c r="U12" s="153">
        <f t="shared" si="0"/>
        <v>0</v>
      </c>
      <c r="AU12" s="165"/>
    </row>
  </sheetData>
  <mergeCells count="17"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2.15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2:AU12"/>
  <sheetViews>
    <sheetView view="pageBreakPreview" zoomScale="115" zoomScaleNormal="100" zoomScaleSheetLayoutView="115" workbookViewId="0">
      <selection activeCell="A10" sqref="A10"/>
    </sheetView>
  </sheetViews>
  <sheetFormatPr baseColWidth="10" defaultRowHeight="12.75" x14ac:dyDescent="0.2"/>
  <cols>
    <col min="1" max="1" width="37.85546875" customWidth="1"/>
    <col min="7" max="7" width="14.140625" customWidth="1"/>
    <col min="11" max="11" width="14.140625" customWidth="1"/>
  </cols>
  <sheetData>
    <row r="2" spans="1:47" ht="18.75" x14ac:dyDescent="0.3">
      <c r="A2" s="170" t="s">
        <v>1270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AU2" s="165"/>
    </row>
    <row r="3" spans="1:47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x14ac:dyDescent="0.2">
      <c r="A5" s="164" t="s">
        <v>674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x14ac:dyDescent="0.2">
      <c r="AU6" s="165"/>
    </row>
    <row r="7" spans="1:47" ht="15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ht="15" x14ac:dyDescent="0.2">
      <c r="A8" s="340"/>
      <c r="B8" s="340" t="s">
        <v>12</v>
      </c>
      <c r="C8" s="340" t="s">
        <v>6</v>
      </c>
      <c r="D8" s="340"/>
      <c r="E8" s="340"/>
      <c r="F8" s="340" t="s">
        <v>91</v>
      </c>
      <c r="G8" s="340" t="s">
        <v>12</v>
      </c>
      <c r="H8" s="340" t="s">
        <v>6</v>
      </c>
      <c r="I8" s="340"/>
      <c r="J8" s="340"/>
      <c r="K8" s="340" t="s">
        <v>91</v>
      </c>
      <c r="L8" s="340" t="s">
        <v>12</v>
      </c>
      <c r="M8" s="340" t="s">
        <v>6</v>
      </c>
      <c r="N8" s="340"/>
      <c r="O8" s="340"/>
      <c r="P8" s="340" t="s">
        <v>91</v>
      </c>
      <c r="Q8" s="340" t="s">
        <v>12</v>
      </c>
      <c r="R8" s="340" t="s">
        <v>6</v>
      </c>
      <c r="S8" s="340"/>
      <c r="T8" s="340"/>
      <c r="U8" s="340" t="s">
        <v>91</v>
      </c>
      <c r="AU8" s="165"/>
    </row>
    <row r="9" spans="1:47" ht="45" x14ac:dyDescent="0.2">
      <c r="A9" s="340"/>
      <c r="B9" s="340"/>
      <c r="C9" s="169" t="s">
        <v>27</v>
      </c>
      <c r="D9" s="169" t="s">
        <v>916</v>
      </c>
      <c r="E9" s="169" t="s">
        <v>3</v>
      </c>
      <c r="F9" s="340"/>
      <c r="G9" s="340"/>
      <c r="H9" s="169" t="s">
        <v>27</v>
      </c>
      <c r="I9" s="169" t="s">
        <v>916</v>
      </c>
      <c r="J9" s="169" t="s">
        <v>3</v>
      </c>
      <c r="K9" s="340"/>
      <c r="L9" s="340"/>
      <c r="M9" s="169" t="s">
        <v>27</v>
      </c>
      <c r="N9" s="169" t="s">
        <v>916</v>
      </c>
      <c r="O9" s="169" t="s">
        <v>3</v>
      </c>
      <c r="P9" s="340"/>
      <c r="Q9" s="340"/>
      <c r="R9" s="169" t="s">
        <v>27</v>
      </c>
      <c r="S9" s="169" t="s">
        <v>916</v>
      </c>
      <c r="T9" s="169" t="s">
        <v>3</v>
      </c>
      <c r="U9" s="340"/>
      <c r="AU9" s="165"/>
    </row>
    <row r="10" spans="1:47" x14ac:dyDescent="0.2">
      <c r="A10" s="167" t="s">
        <v>1254</v>
      </c>
      <c r="B10" s="151">
        <v>0</v>
      </c>
      <c r="C10" s="151">
        <v>0</v>
      </c>
      <c r="D10" s="151">
        <v>0</v>
      </c>
      <c r="E10" s="151">
        <v>0</v>
      </c>
      <c r="F10" s="151">
        <v>0</v>
      </c>
      <c r="G10" s="151">
        <v>0</v>
      </c>
      <c r="H10" s="151">
        <v>0</v>
      </c>
      <c r="I10" s="151">
        <v>0</v>
      </c>
      <c r="J10" s="151">
        <v>0</v>
      </c>
      <c r="K10" s="151">
        <v>0</v>
      </c>
      <c r="L10" s="151">
        <v>0</v>
      </c>
      <c r="M10" s="151">
        <v>0</v>
      </c>
      <c r="N10" s="151">
        <v>0</v>
      </c>
      <c r="O10" s="151">
        <v>0</v>
      </c>
      <c r="P10" s="151">
        <v>0</v>
      </c>
      <c r="Q10" s="151">
        <v>0</v>
      </c>
      <c r="R10" s="151">
        <v>0</v>
      </c>
      <c r="S10" s="151">
        <v>0</v>
      </c>
      <c r="T10" s="151">
        <v>0</v>
      </c>
      <c r="U10" s="151">
        <v>0</v>
      </c>
      <c r="AU10" s="165"/>
    </row>
    <row r="11" spans="1:47" x14ac:dyDescent="0.2">
      <c r="A11" s="167" t="s">
        <v>1268</v>
      </c>
      <c r="B11" s="151">
        <v>0</v>
      </c>
      <c r="C11" s="151">
        <v>0</v>
      </c>
      <c r="D11" s="151">
        <v>0</v>
      </c>
      <c r="E11" s="151">
        <v>0</v>
      </c>
      <c r="F11" s="151">
        <v>0</v>
      </c>
      <c r="G11" s="151">
        <v>0</v>
      </c>
      <c r="H11" s="151">
        <v>0</v>
      </c>
      <c r="I11" s="151">
        <v>0</v>
      </c>
      <c r="J11" s="151">
        <v>0</v>
      </c>
      <c r="K11" s="151">
        <v>0</v>
      </c>
      <c r="L11" s="151">
        <v>0</v>
      </c>
      <c r="M11" s="151">
        <v>0</v>
      </c>
      <c r="N11" s="151">
        <v>0</v>
      </c>
      <c r="O11" s="151">
        <v>0</v>
      </c>
      <c r="P11" s="151">
        <v>0</v>
      </c>
      <c r="Q11" s="151">
        <v>0</v>
      </c>
      <c r="R11" s="151">
        <v>0</v>
      </c>
      <c r="S11" s="151">
        <v>0</v>
      </c>
      <c r="T11" s="151">
        <v>0</v>
      </c>
      <c r="U11" s="151">
        <v>0</v>
      </c>
      <c r="AU11" s="165"/>
    </row>
    <row r="12" spans="1:47" ht="15" x14ac:dyDescent="0.25">
      <c r="A12" s="168" t="s">
        <v>5</v>
      </c>
      <c r="B12" s="153">
        <f>SUM(B10:B11)</f>
        <v>0</v>
      </c>
      <c r="C12" s="153">
        <f t="shared" ref="C12:U12" si="0">SUM(C10:C11)</f>
        <v>0</v>
      </c>
      <c r="D12" s="153">
        <f t="shared" si="0"/>
        <v>0</v>
      </c>
      <c r="E12" s="153">
        <f t="shared" si="0"/>
        <v>0</v>
      </c>
      <c r="F12" s="153">
        <f t="shared" si="0"/>
        <v>0</v>
      </c>
      <c r="G12" s="153">
        <f t="shared" si="0"/>
        <v>0</v>
      </c>
      <c r="H12" s="153">
        <f t="shared" si="0"/>
        <v>0</v>
      </c>
      <c r="I12" s="153">
        <f t="shared" si="0"/>
        <v>0</v>
      </c>
      <c r="J12" s="153">
        <f t="shared" si="0"/>
        <v>0</v>
      </c>
      <c r="K12" s="153">
        <f t="shared" si="0"/>
        <v>0</v>
      </c>
      <c r="L12" s="153">
        <f t="shared" si="0"/>
        <v>0</v>
      </c>
      <c r="M12" s="153">
        <f t="shared" si="0"/>
        <v>0</v>
      </c>
      <c r="N12" s="153">
        <f t="shared" si="0"/>
        <v>0</v>
      </c>
      <c r="O12" s="153">
        <f t="shared" si="0"/>
        <v>0</v>
      </c>
      <c r="P12" s="153">
        <f t="shared" si="0"/>
        <v>0</v>
      </c>
      <c r="Q12" s="153">
        <f t="shared" si="0"/>
        <v>0</v>
      </c>
      <c r="R12" s="153">
        <f t="shared" si="0"/>
        <v>0</v>
      </c>
      <c r="S12" s="153">
        <f t="shared" si="0"/>
        <v>0</v>
      </c>
      <c r="T12" s="153">
        <f t="shared" si="0"/>
        <v>0</v>
      </c>
      <c r="U12" s="153">
        <f t="shared" si="0"/>
        <v>0</v>
      </c>
      <c r="AU12" s="165"/>
    </row>
  </sheetData>
  <mergeCells count="17"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2.16</oddHeader>
    <oddFooter>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2:AU12"/>
  <sheetViews>
    <sheetView view="pageBreakPreview" zoomScale="115" zoomScaleNormal="100" zoomScaleSheetLayoutView="115" workbookViewId="0">
      <selection activeCell="A6" sqref="A6"/>
    </sheetView>
  </sheetViews>
  <sheetFormatPr baseColWidth="10" defaultRowHeight="12.75" x14ac:dyDescent="0.2"/>
  <cols>
    <col min="1" max="1" width="37.85546875" customWidth="1"/>
    <col min="7" max="7" width="14.140625" customWidth="1"/>
    <col min="11" max="11" width="14.140625" customWidth="1"/>
  </cols>
  <sheetData>
    <row r="2" spans="1:47" ht="18.75" x14ac:dyDescent="0.3">
      <c r="A2" s="170" t="s">
        <v>1270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AU2" s="165"/>
    </row>
    <row r="3" spans="1:47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x14ac:dyDescent="0.2">
      <c r="A5" s="164" t="s">
        <v>1771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x14ac:dyDescent="0.2">
      <c r="AU6" s="165"/>
    </row>
    <row r="7" spans="1:47" ht="15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ht="15" x14ac:dyDescent="0.2">
      <c r="A8" s="340"/>
      <c r="B8" s="340" t="s">
        <v>12</v>
      </c>
      <c r="C8" s="340" t="s">
        <v>6</v>
      </c>
      <c r="D8" s="340"/>
      <c r="E8" s="340"/>
      <c r="F8" s="340" t="s">
        <v>91</v>
      </c>
      <c r="G8" s="340" t="s">
        <v>12</v>
      </c>
      <c r="H8" s="340" t="s">
        <v>6</v>
      </c>
      <c r="I8" s="340"/>
      <c r="J8" s="340"/>
      <c r="K8" s="340" t="s">
        <v>91</v>
      </c>
      <c r="L8" s="340" t="s">
        <v>12</v>
      </c>
      <c r="M8" s="340" t="s">
        <v>6</v>
      </c>
      <c r="N8" s="340"/>
      <c r="O8" s="340"/>
      <c r="P8" s="340" t="s">
        <v>91</v>
      </c>
      <c r="Q8" s="340" t="s">
        <v>12</v>
      </c>
      <c r="R8" s="340" t="s">
        <v>6</v>
      </c>
      <c r="S8" s="340"/>
      <c r="T8" s="340"/>
      <c r="U8" s="340" t="s">
        <v>91</v>
      </c>
      <c r="AU8" s="165"/>
    </row>
    <row r="9" spans="1:47" ht="45" x14ac:dyDescent="0.2">
      <c r="A9" s="340"/>
      <c r="B9" s="340"/>
      <c r="C9" s="169" t="s">
        <v>27</v>
      </c>
      <c r="D9" s="169" t="s">
        <v>916</v>
      </c>
      <c r="E9" s="169" t="s">
        <v>3</v>
      </c>
      <c r="F9" s="340"/>
      <c r="G9" s="340"/>
      <c r="H9" s="169" t="s">
        <v>27</v>
      </c>
      <c r="I9" s="169" t="s">
        <v>916</v>
      </c>
      <c r="J9" s="169" t="s">
        <v>3</v>
      </c>
      <c r="K9" s="340"/>
      <c r="L9" s="340"/>
      <c r="M9" s="169" t="s">
        <v>27</v>
      </c>
      <c r="N9" s="169" t="s">
        <v>916</v>
      </c>
      <c r="O9" s="169" t="s">
        <v>3</v>
      </c>
      <c r="P9" s="340"/>
      <c r="Q9" s="340"/>
      <c r="R9" s="169" t="s">
        <v>27</v>
      </c>
      <c r="S9" s="169" t="s">
        <v>916</v>
      </c>
      <c r="T9" s="169" t="s">
        <v>3</v>
      </c>
      <c r="U9" s="340"/>
      <c r="AU9" s="165"/>
    </row>
    <row r="10" spans="1:47" x14ac:dyDescent="0.2">
      <c r="A10" s="167" t="s">
        <v>1254</v>
      </c>
      <c r="B10" s="151">
        <v>0</v>
      </c>
      <c r="C10" s="151">
        <v>0</v>
      </c>
      <c r="D10" s="151">
        <v>0</v>
      </c>
      <c r="E10" s="151">
        <v>0</v>
      </c>
      <c r="F10" s="151">
        <v>0</v>
      </c>
      <c r="G10" s="151">
        <v>0</v>
      </c>
      <c r="H10" s="151">
        <v>0</v>
      </c>
      <c r="I10" s="151">
        <v>0</v>
      </c>
      <c r="J10" s="151">
        <v>0</v>
      </c>
      <c r="K10" s="151">
        <v>0</v>
      </c>
      <c r="L10" s="151">
        <v>0</v>
      </c>
      <c r="M10" s="151">
        <v>0</v>
      </c>
      <c r="N10" s="151">
        <v>0</v>
      </c>
      <c r="O10" s="151">
        <v>0</v>
      </c>
      <c r="P10" s="151">
        <v>0</v>
      </c>
      <c r="Q10" s="151">
        <v>0</v>
      </c>
      <c r="R10" s="151">
        <v>0</v>
      </c>
      <c r="S10" s="151">
        <v>0</v>
      </c>
      <c r="T10" s="151">
        <v>0</v>
      </c>
      <c r="U10" s="151">
        <v>0</v>
      </c>
      <c r="AU10" s="165"/>
    </row>
    <row r="11" spans="1:47" x14ac:dyDescent="0.2">
      <c r="A11" s="167"/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AU11" s="165"/>
    </row>
    <row r="12" spans="1:47" ht="15" x14ac:dyDescent="0.25">
      <c r="A12" s="168" t="s">
        <v>5</v>
      </c>
      <c r="B12" s="153">
        <f>SUM(B10:B11)</f>
        <v>0</v>
      </c>
      <c r="C12" s="153">
        <f t="shared" ref="C12:U12" si="0">SUM(C10:C11)</f>
        <v>0</v>
      </c>
      <c r="D12" s="153">
        <f t="shared" si="0"/>
        <v>0</v>
      </c>
      <c r="E12" s="153">
        <f t="shared" si="0"/>
        <v>0</v>
      </c>
      <c r="F12" s="153">
        <f t="shared" si="0"/>
        <v>0</v>
      </c>
      <c r="G12" s="153">
        <f t="shared" si="0"/>
        <v>0</v>
      </c>
      <c r="H12" s="153">
        <f t="shared" si="0"/>
        <v>0</v>
      </c>
      <c r="I12" s="153">
        <f t="shared" si="0"/>
        <v>0</v>
      </c>
      <c r="J12" s="153">
        <f t="shared" si="0"/>
        <v>0</v>
      </c>
      <c r="K12" s="153">
        <f t="shared" si="0"/>
        <v>0</v>
      </c>
      <c r="L12" s="153">
        <f t="shared" si="0"/>
        <v>0</v>
      </c>
      <c r="M12" s="153">
        <f t="shared" si="0"/>
        <v>0</v>
      </c>
      <c r="N12" s="153">
        <f t="shared" si="0"/>
        <v>0</v>
      </c>
      <c r="O12" s="153">
        <f t="shared" si="0"/>
        <v>0</v>
      </c>
      <c r="P12" s="153">
        <f t="shared" si="0"/>
        <v>0</v>
      </c>
      <c r="Q12" s="153">
        <f t="shared" si="0"/>
        <v>0</v>
      </c>
      <c r="R12" s="153">
        <f t="shared" si="0"/>
        <v>0</v>
      </c>
      <c r="S12" s="153">
        <f t="shared" si="0"/>
        <v>0</v>
      </c>
      <c r="T12" s="153">
        <f t="shared" si="0"/>
        <v>0</v>
      </c>
      <c r="U12" s="153">
        <f t="shared" si="0"/>
        <v>0</v>
      </c>
      <c r="AU12" s="165"/>
    </row>
  </sheetData>
  <mergeCells count="17"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2.17</oddHeader>
    <oddFooter>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92D050"/>
  </sheetPr>
  <dimension ref="A2:AU12"/>
  <sheetViews>
    <sheetView view="pageBreakPreview" zoomScale="115" zoomScaleNormal="100" zoomScaleSheetLayoutView="115" workbookViewId="0">
      <selection activeCell="A10" sqref="A10:XFD10"/>
    </sheetView>
  </sheetViews>
  <sheetFormatPr baseColWidth="10" defaultRowHeight="12.75" x14ac:dyDescent="0.2"/>
  <cols>
    <col min="1" max="1" width="37.85546875" customWidth="1"/>
    <col min="7" max="7" width="14.140625" customWidth="1"/>
    <col min="11" max="11" width="14.140625" customWidth="1"/>
  </cols>
  <sheetData>
    <row r="2" spans="1:47" ht="18.75" x14ac:dyDescent="0.3">
      <c r="A2" s="170" t="s">
        <v>1270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AU2" s="165"/>
    </row>
    <row r="3" spans="1:47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x14ac:dyDescent="0.2">
      <c r="A5" s="164" t="s">
        <v>1772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x14ac:dyDescent="0.2">
      <c r="AU6" s="165"/>
    </row>
    <row r="7" spans="1:47" ht="15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ht="15" x14ac:dyDescent="0.2">
      <c r="A8" s="340"/>
      <c r="B8" s="340" t="s">
        <v>12</v>
      </c>
      <c r="C8" s="340" t="s">
        <v>6</v>
      </c>
      <c r="D8" s="340"/>
      <c r="E8" s="340"/>
      <c r="F8" s="340" t="s">
        <v>91</v>
      </c>
      <c r="G8" s="340" t="s">
        <v>12</v>
      </c>
      <c r="H8" s="340" t="s">
        <v>6</v>
      </c>
      <c r="I8" s="340"/>
      <c r="J8" s="340"/>
      <c r="K8" s="340" t="s">
        <v>91</v>
      </c>
      <c r="L8" s="340" t="s">
        <v>12</v>
      </c>
      <c r="M8" s="340" t="s">
        <v>6</v>
      </c>
      <c r="N8" s="340"/>
      <c r="O8" s="340"/>
      <c r="P8" s="340" t="s">
        <v>91</v>
      </c>
      <c r="Q8" s="340" t="s">
        <v>12</v>
      </c>
      <c r="R8" s="340" t="s">
        <v>6</v>
      </c>
      <c r="S8" s="340"/>
      <c r="T8" s="340"/>
      <c r="U8" s="340" t="s">
        <v>91</v>
      </c>
      <c r="AU8" s="165"/>
    </row>
    <row r="9" spans="1:47" ht="45" x14ac:dyDescent="0.2">
      <c r="A9" s="340"/>
      <c r="B9" s="340"/>
      <c r="C9" s="169" t="s">
        <v>27</v>
      </c>
      <c r="D9" s="169" t="s">
        <v>916</v>
      </c>
      <c r="E9" s="169" t="s">
        <v>3</v>
      </c>
      <c r="F9" s="340"/>
      <c r="G9" s="340"/>
      <c r="H9" s="169" t="s">
        <v>27</v>
      </c>
      <c r="I9" s="169" t="s">
        <v>916</v>
      </c>
      <c r="J9" s="169" t="s">
        <v>3</v>
      </c>
      <c r="K9" s="340"/>
      <c r="L9" s="340"/>
      <c r="M9" s="169" t="s">
        <v>27</v>
      </c>
      <c r="N9" s="169" t="s">
        <v>916</v>
      </c>
      <c r="O9" s="169" t="s">
        <v>3</v>
      </c>
      <c r="P9" s="340"/>
      <c r="Q9" s="340"/>
      <c r="R9" s="169" t="s">
        <v>27</v>
      </c>
      <c r="S9" s="169" t="s">
        <v>916</v>
      </c>
      <c r="T9" s="169" t="s">
        <v>3</v>
      </c>
      <c r="U9" s="340"/>
      <c r="AU9" s="165"/>
    </row>
    <row r="10" spans="1:47" x14ac:dyDescent="0.2">
      <c r="A10" s="167" t="s">
        <v>1254</v>
      </c>
      <c r="B10" s="151">
        <v>0</v>
      </c>
      <c r="C10" s="151">
        <v>0</v>
      </c>
      <c r="D10" s="151">
        <v>0</v>
      </c>
      <c r="E10" s="151">
        <v>0</v>
      </c>
      <c r="F10" s="151">
        <v>0</v>
      </c>
      <c r="G10" s="151">
        <v>0</v>
      </c>
      <c r="H10" s="151">
        <v>0</v>
      </c>
      <c r="I10" s="151">
        <v>0</v>
      </c>
      <c r="J10" s="151">
        <v>0</v>
      </c>
      <c r="K10" s="151">
        <v>0</v>
      </c>
      <c r="L10" s="151">
        <v>0</v>
      </c>
      <c r="M10" s="151">
        <v>0</v>
      </c>
      <c r="N10" s="151">
        <v>0</v>
      </c>
      <c r="O10" s="151">
        <v>0</v>
      </c>
      <c r="P10" s="151">
        <v>0</v>
      </c>
      <c r="Q10" s="151">
        <v>0</v>
      </c>
      <c r="R10" s="151">
        <v>0</v>
      </c>
      <c r="S10" s="151">
        <v>0</v>
      </c>
      <c r="T10" s="151">
        <v>0</v>
      </c>
      <c r="U10" s="151">
        <v>0</v>
      </c>
      <c r="AU10" s="165"/>
    </row>
    <row r="11" spans="1:47" x14ac:dyDescent="0.2">
      <c r="A11" s="167"/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AU11" s="165"/>
    </row>
    <row r="12" spans="1:47" ht="15" x14ac:dyDescent="0.25">
      <c r="A12" s="168" t="s">
        <v>5</v>
      </c>
      <c r="B12" s="153">
        <f>SUM(B10:B11)</f>
        <v>0</v>
      </c>
      <c r="C12" s="153">
        <f t="shared" ref="C12:U12" si="0">SUM(C10:C11)</f>
        <v>0</v>
      </c>
      <c r="D12" s="153">
        <f t="shared" si="0"/>
        <v>0</v>
      </c>
      <c r="E12" s="153">
        <f t="shared" si="0"/>
        <v>0</v>
      </c>
      <c r="F12" s="153">
        <f t="shared" si="0"/>
        <v>0</v>
      </c>
      <c r="G12" s="153">
        <f t="shared" si="0"/>
        <v>0</v>
      </c>
      <c r="H12" s="153">
        <f t="shared" si="0"/>
        <v>0</v>
      </c>
      <c r="I12" s="153">
        <f t="shared" si="0"/>
        <v>0</v>
      </c>
      <c r="J12" s="153">
        <f t="shared" si="0"/>
        <v>0</v>
      </c>
      <c r="K12" s="153">
        <f t="shared" si="0"/>
        <v>0</v>
      </c>
      <c r="L12" s="153">
        <f t="shared" si="0"/>
        <v>0</v>
      </c>
      <c r="M12" s="153">
        <f t="shared" si="0"/>
        <v>0</v>
      </c>
      <c r="N12" s="153">
        <f t="shared" si="0"/>
        <v>0</v>
      </c>
      <c r="O12" s="153">
        <f t="shared" si="0"/>
        <v>0</v>
      </c>
      <c r="P12" s="153">
        <f t="shared" si="0"/>
        <v>0</v>
      </c>
      <c r="Q12" s="153">
        <f t="shared" si="0"/>
        <v>0</v>
      </c>
      <c r="R12" s="153">
        <f t="shared" si="0"/>
        <v>0</v>
      </c>
      <c r="S12" s="153">
        <f t="shared" si="0"/>
        <v>0</v>
      </c>
      <c r="T12" s="153">
        <f t="shared" si="0"/>
        <v>0</v>
      </c>
      <c r="U12" s="153">
        <f t="shared" si="0"/>
        <v>0</v>
      </c>
      <c r="AU12" s="165"/>
    </row>
  </sheetData>
  <mergeCells count="17"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2.18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AT137"/>
  <sheetViews>
    <sheetView topLeftCell="A100" zoomScale="70" zoomScaleNormal="70" workbookViewId="0">
      <selection activeCell="A44" sqref="A44:A49"/>
    </sheetView>
  </sheetViews>
  <sheetFormatPr baseColWidth="10" defaultColWidth="11.42578125" defaultRowHeight="12.75" x14ac:dyDescent="0.2"/>
  <cols>
    <col min="1" max="1" width="56.140625" style="4" customWidth="1"/>
    <col min="2" max="2" width="25.7109375" style="4" customWidth="1"/>
    <col min="3" max="3" width="21" style="4" customWidth="1"/>
    <col min="4" max="5" width="22.42578125" style="4" customWidth="1"/>
    <col min="6" max="6" width="24.7109375" style="4" customWidth="1"/>
    <col min="7" max="7" width="20.7109375" style="40" customWidth="1"/>
    <col min="8" max="8" width="21.85546875" style="4" customWidth="1"/>
    <col min="9" max="9" width="22.5703125" style="4" customWidth="1"/>
    <col min="10" max="10" width="21" style="4" customWidth="1"/>
    <col min="11" max="11" width="20.85546875" style="4" customWidth="1"/>
    <col min="12" max="12" width="20" style="40" customWidth="1"/>
    <col min="13" max="13" width="22.42578125" style="4" customWidth="1"/>
    <col min="14" max="14" width="18.85546875" style="4" customWidth="1"/>
    <col min="15" max="15" width="22" style="4" customWidth="1"/>
    <col min="16" max="16" width="12.85546875" style="19" bestFit="1" customWidth="1"/>
    <col min="17" max="17" width="16.28515625" style="4" customWidth="1"/>
    <col min="18" max="16384" width="11.42578125" style="4"/>
  </cols>
  <sheetData>
    <row r="1" spans="1:46" ht="20.25" x14ac:dyDescent="0.3">
      <c r="A1" s="291" t="str">
        <f>'ANEXO 2'!A2:S2</f>
        <v>INFORME DE AUTOEVALUACIÓN TRIMESTRAL DEL PERÍODO DEL  1 DE ENERO AL 31 DE DICIEMBRE DE 2017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4"/>
    </row>
    <row r="2" spans="1:46" ht="6.75" customHeight="1" x14ac:dyDescent="0.25">
      <c r="A2" s="9"/>
      <c r="B2" s="20"/>
      <c r="C2" s="20"/>
      <c r="D2" s="20"/>
      <c r="E2" s="20"/>
      <c r="F2" s="20"/>
      <c r="G2" s="143"/>
      <c r="H2" s="20"/>
      <c r="I2" s="20"/>
      <c r="J2" s="20"/>
      <c r="K2" s="20"/>
      <c r="L2" s="143"/>
      <c r="M2" s="8"/>
      <c r="N2" s="8"/>
      <c r="O2" s="8"/>
      <c r="P2" s="4"/>
    </row>
    <row r="3" spans="1:46" ht="18" x14ac:dyDescent="0.25">
      <c r="A3" s="312" t="s">
        <v>114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4"/>
    </row>
    <row r="4" spans="1:46" ht="9" customHeight="1" x14ac:dyDescent="0.25">
      <c r="A4" s="9"/>
      <c r="B4" s="20"/>
      <c r="C4" s="20"/>
      <c r="D4" s="20"/>
      <c r="E4" s="20"/>
      <c r="F4" s="20"/>
      <c r="G4" s="143"/>
      <c r="H4" s="20"/>
      <c r="I4" s="20"/>
      <c r="J4" s="20"/>
      <c r="K4" s="20"/>
      <c r="L4" s="143"/>
      <c r="M4" s="8"/>
      <c r="N4" s="8"/>
      <c r="O4" s="8"/>
      <c r="P4" s="4"/>
    </row>
    <row r="5" spans="1:46" ht="18" x14ac:dyDescent="0.25">
      <c r="A5" s="314" t="s">
        <v>158</v>
      </c>
      <c r="B5" s="315"/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  <c r="N5" s="315"/>
      <c r="O5" s="315"/>
      <c r="P5" s="4"/>
    </row>
    <row r="6" spans="1:46" customFormat="1" ht="15" x14ac:dyDescent="0.25">
      <c r="A6" s="255" t="s">
        <v>866</v>
      </c>
      <c r="B6" s="255"/>
      <c r="C6" s="256">
        <f>D119</f>
        <v>403057252.32000005</v>
      </c>
      <c r="D6" s="316"/>
      <c r="E6" s="317"/>
      <c r="F6" s="317"/>
      <c r="G6" s="317"/>
      <c r="H6" s="317"/>
      <c r="I6" s="317"/>
      <c r="J6" s="317"/>
      <c r="K6" s="317"/>
      <c r="L6" s="317"/>
      <c r="M6" s="317"/>
      <c r="N6" s="317"/>
      <c r="O6" s="318"/>
      <c r="AT6" s="165"/>
    </row>
    <row r="7" spans="1:46" customFormat="1" ht="15" x14ac:dyDescent="0.2">
      <c r="A7" s="319" t="s">
        <v>867</v>
      </c>
      <c r="B7" s="257" t="s">
        <v>95</v>
      </c>
      <c r="C7" s="257"/>
      <c r="D7" s="257"/>
      <c r="E7" s="257"/>
      <c r="F7" s="257"/>
      <c r="G7" s="257"/>
      <c r="H7" s="257" t="s">
        <v>3</v>
      </c>
      <c r="I7" s="257"/>
      <c r="J7" s="257"/>
      <c r="K7" s="257"/>
      <c r="L7" s="257" t="s">
        <v>26</v>
      </c>
      <c r="M7" s="257"/>
      <c r="N7" s="257"/>
      <c r="O7" s="257"/>
      <c r="P7" s="191"/>
      <c r="AT7" s="165"/>
    </row>
    <row r="8" spans="1:46" customFormat="1" ht="15" x14ac:dyDescent="0.2">
      <c r="A8" s="320"/>
      <c r="B8" s="322"/>
      <c r="C8" s="257"/>
      <c r="D8" s="257">
        <v>1</v>
      </c>
      <c r="E8" s="257">
        <v>2</v>
      </c>
      <c r="F8" s="257">
        <v>3</v>
      </c>
      <c r="G8" s="257">
        <v>4</v>
      </c>
      <c r="H8" s="257">
        <v>5</v>
      </c>
      <c r="I8" s="257">
        <v>6</v>
      </c>
      <c r="J8" s="257">
        <v>7</v>
      </c>
      <c r="K8" s="257">
        <v>8</v>
      </c>
      <c r="L8" s="258" t="s">
        <v>868</v>
      </c>
      <c r="M8" s="258" t="s">
        <v>869</v>
      </c>
      <c r="N8" s="258" t="s">
        <v>870</v>
      </c>
      <c r="O8" s="258" t="s">
        <v>871</v>
      </c>
      <c r="P8" s="191"/>
      <c r="AT8" s="165"/>
    </row>
    <row r="9" spans="1:46" customFormat="1" ht="15" x14ac:dyDescent="0.2">
      <c r="A9" s="321"/>
      <c r="B9" s="323"/>
      <c r="C9" s="257" t="s">
        <v>115</v>
      </c>
      <c r="D9" s="257" t="s">
        <v>12</v>
      </c>
      <c r="E9" s="257" t="s">
        <v>24</v>
      </c>
      <c r="F9" s="257" t="s">
        <v>6</v>
      </c>
      <c r="G9" s="257" t="s">
        <v>10</v>
      </c>
      <c r="H9" s="257" t="s">
        <v>12</v>
      </c>
      <c r="I9" s="257" t="s">
        <v>24</v>
      </c>
      <c r="J9" s="257" t="s">
        <v>6</v>
      </c>
      <c r="K9" s="257" t="s">
        <v>10</v>
      </c>
      <c r="L9" s="257" t="s">
        <v>872</v>
      </c>
      <c r="M9" s="257" t="s">
        <v>14</v>
      </c>
      <c r="N9" s="257" t="s">
        <v>16</v>
      </c>
      <c r="O9" s="257" t="s">
        <v>15</v>
      </c>
      <c r="P9" s="191"/>
      <c r="AT9" s="165"/>
    </row>
    <row r="10" spans="1:46" customFormat="1" ht="15" x14ac:dyDescent="0.25">
      <c r="A10" s="150" t="s">
        <v>23</v>
      </c>
      <c r="B10" s="324"/>
      <c r="C10" s="325"/>
      <c r="D10" s="325"/>
      <c r="E10" s="325"/>
      <c r="F10" s="325"/>
      <c r="G10" s="325"/>
      <c r="H10" s="325"/>
      <c r="I10" s="325"/>
      <c r="J10" s="325"/>
      <c r="K10" s="325"/>
      <c r="L10" s="325"/>
      <c r="M10" s="325"/>
      <c r="N10" s="325"/>
      <c r="O10" s="326"/>
      <c r="AT10" s="165"/>
    </row>
    <row r="11" spans="1:46" customFormat="1" x14ac:dyDescent="0.2">
      <c r="A11" s="327" t="s">
        <v>22</v>
      </c>
      <c r="B11" s="188" t="s">
        <v>1734</v>
      </c>
      <c r="C11" s="151">
        <v>119147444.23999999</v>
      </c>
      <c r="D11" s="151">
        <v>121001182.78999999</v>
      </c>
      <c r="E11" s="151">
        <v>121001182.78999999</v>
      </c>
      <c r="F11" s="151">
        <v>121001182.78999999</v>
      </c>
      <c r="G11" s="151">
        <v>121001182.78999999</v>
      </c>
      <c r="H11" s="151">
        <v>121001182.78999999</v>
      </c>
      <c r="I11" s="151">
        <v>121001182.78999999</v>
      </c>
      <c r="J11" s="151">
        <v>121001182.78999999</v>
      </c>
      <c r="K11" s="151">
        <v>121001182.78999999</v>
      </c>
      <c r="L11" s="151">
        <v>0</v>
      </c>
      <c r="M11" s="151">
        <v>0</v>
      </c>
      <c r="N11" s="151">
        <v>0</v>
      </c>
      <c r="O11" s="151">
        <v>0</v>
      </c>
      <c r="P11" s="198"/>
      <c r="Q11" s="199"/>
      <c r="R11" s="198"/>
      <c r="AT11" s="165"/>
    </row>
    <row r="12" spans="1:46" customFormat="1" x14ac:dyDescent="0.2">
      <c r="A12" s="328"/>
      <c r="B12" s="188" t="s">
        <v>144</v>
      </c>
      <c r="C12" s="151">
        <v>0</v>
      </c>
      <c r="D12" s="151">
        <v>3891666.6500000008</v>
      </c>
      <c r="E12" s="151">
        <v>3891666.6500000008</v>
      </c>
      <c r="F12" s="151">
        <v>3891666.6500000008</v>
      </c>
      <c r="G12" s="151">
        <v>3891666.6500000008</v>
      </c>
      <c r="H12" s="151">
        <v>3891666.6500000008</v>
      </c>
      <c r="I12" s="151">
        <v>3891666.6500000008</v>
      </c>
      <c r="J12" s="151">
        <v>3891666.6500000008</v>
      </c>
      <c r="K12" s="151">
        <v>3891666.6500000008</v>
      </c>
      <c r="L12" s="151">
        <v>0</v>
      </c>
      <c r="M12" s="151">
        <v>0</v>
      </c>
      <c r="N12" s="151">
        <v>0</v>
      </c>
      <c r="O12" s="151">
        <v>0</v>
      </c>
      <c r="P12" s="198"/>
      <c r="Q12" s="199"/>
      <c r="R12" s="198"/>
      <c r="AT12" s="165"/>
    </row>
    <row r="13" spans="1:46" customFormat="1" x14ac:dyDescent="0.2">
      <c r="A13" s="328"/>
      <c r="B13" s="188" t="s">
        <v>141</v>
      </c>
      <c r="C13" s="151">
        <v>4499690.0000000009</v>
      </c>
      <c r="D13" s="151">
        <v>7031376.4200000009</v>
      </c>
      <c r="E13" s="151">
        <v>7031376.4200000009</v>
      </c>
      <c r="F13" s="151">
        <v>7031376.4200000009</v>
      </c>
      <c r="G13" s="151">
        <v>7031376.4200000009</v>
      </c>
      <c r="H13" s="151">
        <v>7031376.4200000009</v>
      </c>
      <c r="I13" s="151">
        <v>7031376.4200000009</v>
      </c>
      <c r="J13" s="151">
        <v>7031376.4200000009</v>
      </c>
      <c r="K13" s="151">
        <v>7031376.4200000009</v>
      </c>
      <c r="L13" s="151">
        <v>0</v>
      </c>
      <c r="M13" s="151">
        <v>0</v>
      </c>
      <c r="N13" s="151">
        <v>0</v>
      </c>
      <c r="O13" s="151">
        <v>0</v>
      </c>
      <c r="P13" s="198"/>
      <c r="Q13" s="199"/>
      <c r="R13" s="198"/>
      <c r="AT13" s="165"/>
    </row>
    <row r="14" spans="1:46" customFormat="1" x14ac:dyDescent="0.2">
      <c r="A14" s="328"/>
      <c r="B14" s="188" t="s">
        <v>373</v>
      </c>
      <c r="C14" s="151">
        <v>0</v>
      </c>
      <c r="D14" s="151">
        <v>1770612.2899999998</v>
      </c>
      <c r="E14" s="151">
        <v>1770612.2899999998</v>
      </c>
      <c r="F14" s="151">
        <v>1767602.16</v>
      </c>
      <c r="G14" s="151">
        <v>1767602.16</v>
      </c>
      <c r="H14" s="151">
        <v>1770612.2899999998</v>
      </c>
      <c r="I14" s="151">
        <v>1770612.2899999998</v>
      </c>
      <c r="J14" s="151">
        <v>1767602.16</v>
      </c>
      <c r="K14" s="151">
        <v>1767602.16</v>
      </c>
      <c r="L14" s="151">
        <v>0</v>
      </c>
      <c r="M14" s="151">
        <v>3010.1299999999997</v>
      </c>
      <c r="N14" s="151">
        <v>0</v>
      </c>
      <c r="O14" s="151">
        <v>3010.1299999999997</v>
      </c>
      <c r="P14" s="198"/>
      <c r="Q14" s="199"/>
      <c r="R14" s="198"/>
      <c r="AT14" s="165"/>
    </row>
    <row r="15" spans="1:46" customFormat="1" x14ac:dyDescent="0.2">
      <c r="A15" s="328"/>
      <c r="B15" s="188" t="s">
        <v>120</v>
      </c>
      <c r="C15" s="151">
        <v>28223382.410000008</v>
      </c>
      <c r="D15" s="151">
        <v>31191055.510000009</v>
      </c>
      <c r="E15" s="151">
        <v>31191055.510000009</v>
      </c>
      <c r="F15" s="151">
        <v>31191055.510000009</v>
      </c>
      <c r="G15" s="151">
        <v>31191055.510000009</v>
      </c>
      <c r="H15" s="151">
        <v>31191055.510000009</v>
      </c>
      <c r="I15" s="151">
        <v>31191055.510000009</v>
      </c>
      <c r="J15" s="151">
        <v>31191055.510000009</v>
      </c>
      <c r="K15" s="151">
        <v>31191055.510000009</v>
      </c>
      <c r="L15" s="151">
        <v>0</v>
      </c>
      <c r="M15" s="151">
        <v>0</v>
      </c>
      <c r="N15" s="151">
        <v>0</v>
      </c>
      <c r="O15" s="151">
        <v>0</v>
      </c>
      <c r="P15" s="198"/>
      <c r="Q15" s="199"/>
      <c r="R15" s="198"/>
      <c r="AT15" s="165"/>
    </row>
    <row r="16" spans="1:46" customFormat="1" x14ac:dyDescent="0.2">
      <c r="A16" s="328"/>
      <c r="B16" s="188" t="s">
        <v>142</v>
      </c>
      <c r="C16" s="151">
        <v>4261114.6000000006</v>
      </c>
      <c r="D16" s="151">
        <v>1059050.6199999999</v>
      </c>
      <c r="E16" s="151">
        <v>1059050.6199999999</v>
      </c>
      <c r="F16" s="151">
        <v>1059050.6199999999</v>
      </c>
      <c r="G16" s="151">
        <v>1059050.6199999999</v>
      </c>
      <c r="H16" s="151">
        <v>1059050.6199999999</v>
      </c>
      <c r="I16" s="151">
        <v>1059050.6199999999</v>
      </c>
      <c r="J16" s="151">
        <v>1059050.6199999999</v>
      </c>
      <c r="K16" s="151">
        <v>1059050.6199999999</v>
      </c>
      <c r="L16" s="151">
        <v>0</v>
      </c>
      <c r="M16" s="151">
        <v>0</v>
      </c>
      <c r="N16" s="151">
        <v>0</v>
      </c>
      <c r="O16" s="151">
        <v>0</v>
      </c>
      <c r="P16" s="198"/>
      <c r="Q16" s="199"/>
      <c r="R16" s="198"/>
      <c r="AT16" s="165"/>
    </row>
    <row r="17" spans="1:46" customFormat="1" x14ac:dyDescent="0.2">
      <c r="A17" s="329"/>
      <c r="B17" s="188" t="s">
        <v>1240</v>
      </c>
      <c r="C17" s="151">
        <v>0</v>
      </c>
      <c r="D17" s="151">
        <v>0</v>
      </c>
      <c r="E17" s="151">
        <v>0</v>
      </c>
      <c r="F17" s="151">
        <v>0</v>
      </c>
      <c r="G17" s="151">
        <v>0</v>
      </c>
      <c r="H17" s="151">
        <v>0</v>
      </c>
      <c r="I17" s="151">
        <v>0</v>
      </c>
      <c r="J17" s="151">
        <v>0</v>
      </c>
      <c r="K17" s="151">
        <v>0</v>
      </c>
      <c r="L17" s="151">
        <v>0</v>
      </c>
      <c r="M17" s="151">
        <v>0</v>
      </c>
      <c r="N17" s="151">
        <v>0</v>
      </c>
      <c r="O17" s="151">
        <v>0</v>
      </c>
      <c r="P17" s="198"/>
      <c r="Q17" s="199"/>
      <c r="R17" s="198"/>
      <c r="AT17" s="165"/>
    </row>
    <row r="18" spans="1:46" customFormat="1" x14ac:dyDescent="0.2">
      <c r="A18" s="327" t="s">
        <v>106</v>
      </c>
      <c r="B18" s="188" t="s">
        <v>1734</v>
      </c>
      <c r="C18" s="151">
        <v>8944865.4000000022</v>
      </c>
      <c r="D18" s="151">
        <v>3453381.810000001</v>
      </c>
      <c r="E18" s="151">
        <v>3453381.810000001</v>
      </c>
      <c r="F18" s="151">
        <v>3453381.810000001</v>
      </c>
      <c r="G18" s="151">
        <v>3453381.810000001</v>
      </c>
      <c r="H18" s="151">
        <v>3453381.810000001</v>
      </c>
      <c r="I18" s="151">
        <v>3453381.810000001</v>
      </c>
      <c r="J18" s="151">
        <v>3453381.810000001</v>
      </c>
      <c r="K18" s="151">
        <v>3453381.810000001</v>
      </c>
      <c r="L18" s="151">
        <v>0</v>
      </c>
      <c r="M18" s="151">
        <v>0</v>
      </c>
      <c r="N18" s="151">
        <v>0</v>
      </c>
      <c r="O18" s="151">
        <v>0</v>
      </c>
      <c r="P18" s="198"/>
      <c r="Q18" s="199"/>
      <c r="R18" s="198"/>
      <c r="AT18" s="165"/>
    </row>
    <row r="19" spans="1:46" customFormat="1" x14ac:dyDescent="0.2">
      <c r="A19" s="328"/>
      <c r="B19" s="188" t="s">
        <v>144</v>
      </c>
      <c r="C19" s="151">
        <v>0</v>
      </c>
      <c r="D19" s="151">
        <v>564270.40000000026</v>
      </c>
      <c r="E19" s="151">
        <v>564270.40000000026</v>
      </c>
      <c r="F19" s="151">
        <v>564270.40000000026</v>
      </c>
      <c r="G19" s="151">
        <v>564270.40000000026</v>
      </c>
      <c r="H19" s="151">
        <v>564270.40000000026</v>
      </c>
      <c r="I19" s="151">
        <v>564270.40000000026</v>
      </c>
      <c r="J19" s="151">
        <v>564270.40000000026</v>
      </c>
      <c r="K19" s="151">
        <v>564270.40000000026</v>
      </c>
      <c r="L19" s="151">
        <v>0</v>
      </c>
      <c r="M19" s="151">
        <v>0</v>
      </c>
      <c r="N19" s="151">
        <v>0</v>
      </c>
      <c r="O19" s="151">
        <v>0</v>
      </c>
      <c r="P19" s="198"/>
      <c r="Q19" s="199"/>
      <c r="R19" s="198"/>
      <c r="AT19" s="165"/>
    </row>
    <row r="20" spans="1:46" customFormat="1" x14ac:dyDescent="0.2">
      <c r="A20" s="328"/>
      <c r="B20" s="188" t="s">
        <v>141</v>
      </c>
      <c r="C20" s="151">
        <v>542000.00000000012</v>
      </c>
      <c r="D20" s="151">
        <v>322449.42000000004</v>
      </c>
      <c r="E20" s="151">
        <v>322449.42000000004</v>
      </c>
      <c r="F20" s="151">
        <v>322449.42000000004</v>
      </c>
      <c r="G20" s="151">
        <v>322449.42000000004</v>
      </c>
      <c r="H20" s="151">
        <v>322449.42000000004</v>
      </c>
      <c r="I20" s="151">
        <v>322449.42000000004</v>
      </c>
      <c r="J20" s="151">
        <v>322449.42000000004</v>
      </c>
      <c r="K20" s="151">
        <v>322449.42000000004</v>
      </c>
      <c r="L20" s="151">
        <v>0</v>
      </c>
      <c r="M20" s="151">
        <v>0</v>
      </c>
      <c r="N20" s="151">
        <v>0</v>
      </c>
      <c r="O20" s="151">
        <v>0</v>
      </c>
      <c r="P20" s="198"/>
      <c r="Q20" s="199"/>
      <c r="R20" s="198"/>
      <c r="AT20" s="165"/>
    </row>
    <row r="21" spans="1:46" customFormat="1" x14ac:dyDescent="0.2">
      <c r="A21" s="328"/>
      <c r="B21" s="188" t="s">
        <v>373</v>
      </c>
      <c r="C21" s="151">
        <v>0</v>
      </c>
      <c r="D21" s="151">
        <v>3176358.8800000008</v>
      </c>
      <c r="E21" s="151">
        <v>3176358.8800000008</v>
      </c>
      <c r="F21" s="151">
        <v>3176358.8800000008</v>
      </c>
      <c r="G21" s="151">
        <v>3176358.8800000008</v>
      </c>
      <c r="H21" s="151">
        <v>3176358.8800000008</v>
      </c>
      <c r="I21" s="151">
        <v>3176358.8800000008</v>
      </c>
      <c r="J21" s="151">
        <v>3176358.8800000008</v>
      </c>
      <c r="K21" s="151">
        <v>3176358.8800000008</v>
      </c>
      <c r="L21" s="151">
        <v>0</v>
      </c>
      <c r="M21" s="151">
        <v>0</v>
      </c>
      <c r="N21" s="151">
        <v>0</v>
      </c>
      <c r="O21" s="151">
        <v>0</v>
      </c>
      <c r="P21" s="198"/>
      <c r="Q21" s="199"/>
      <c r="R21" s="198"/>
      <c r="AT21" s="165"/>
    </row>
    <row r="22" spans="1:46" customFormat="1" x14ac:dyDescent="0.2">
      <c r="A22" s="328"/>
      <c r="B22" s="188" t="s">
        <v>119</v>
      </c>
      <c r="C22" s="151">
        <v>0</v>
      </c>
      <c r="D22" s="151">
        <v>1445183.13</v>
      </c>
      <c r="E22" s="151">
        <v>1445183.13</v>
      </c>
      <c r="F22" s="151">
        <v>1445183.13</v>
      </c>
      <c r="G22" s="151">
        <v>1445183.13</v>
      </c>
      <c r="H22" s="151">
        <v>1445183.13</v>
      </c>
      <c r="I22" s="151">
        <v>1445183.13</v>
      </c>
      <c r="J22" s="151">
        <v>1445183.13</v>
      </c>
      <c r="K22" s="151">
        <v>1445183.13</v>
      </c>
      <c r="L22" s="151">
        <v>0</v>
      </c>
      <c r="M22" s="151">
        <v>0</v>
      </c>
      <c r="N22" s="151">
        <v>0</v>
      </c>
      <c r="O22" s="151">
        <v>0</v>
      </c>
      <c r="P22" s="198"/>
      <c r="Q22" s="199"/>
      <c r="R22" s="198"/>
      <c r="AT22" s="165"/>
    </row>
    <row r="23" spans="1:46" customFormat="1" x14ac:dyDescent="0.2">
      <c r="A23" s="328"/>
      <c r="B23" s="188" t="s">
        <v>120</v>
      </c>
      <c r="C23" s="151">
        <v>2119240.9000000008</v>
      </c>
      <c r="D23" s="151">
        <v>2124725.2400000007</v>
      </c>
      <c r="E23" s="151">
        <v>2124725.2400000007</v>
      </c>
      <c r="F23" s="151">
        <v>2124725.2400000007</v>
      </c>
      <c r="G23" s="151">
        <v>2124725.2400000007</v>
      </c>
      <c r="H23" s="151">
        <v>2124725.2400000007</v>
      </c>
      <c r="I23" s="151">
        <v>2124725.2400000007</v>
      </c>
      <c r="J23" s="151">
        <v>2124725.2400000007</v>
      </c>
      <c r="K23" s="151">
        <v>2124725.2400000007</v>
      </c>
      <c r="L23" s="151">
        <v>0</v>
      </c>
      <c r="M23" s="151">
        <v>0</v>
      </c>
      <c r="N23" s="151">
        <v>0</v>
      </c>
      <c r="O23" s="151">
        <v>0</v>
      </c>
      <c r="P23" s="198"/>
      <c r="Q23" s="199"/>
      <c r="R23" s="198"/>
      <c r="AT23" s="165"/>
    </row>
    <row r="24" spans="1:46" customFormat="1" x14ac:dyDescent="0.2">
      <c r="A24" s="328"/>
      <c r="B24" s="188" t="s">
        <v>142</v>
      </c>
      <c r="C24" s="151">
        <v>721115.86000000022</v>
      </c>
      <c r="D24" s="151">
        <v>1421816.19</v>
      </c>
      <c r="E24" s="151">
        <v>1421816.19</v>
      </c>
      <c r="F24" s="151">
        <v>1421816.19</v>
      </c>
      <c r="G24" s="151">
        <v>1421816.19</v>
      </c>
      <c r="H24" s="151">
        <v>1421816.19</v>
      </c>
      <c r="I24" s="151">
        <v>1421816.19</v>
      </c>
      <c r="J24" s="151">
        <v>1421816.19</v>
      </c>
      <c r="K24" s="151">
        <v>1421816.19</v>
      </c>
      <c r="L24" s="151">
        <v>0</v>
      </c>
      <c r="M24" s="151">
        <v>0</v>
      </c>
      <c r="N24" s="151">
        <v>0</v>
      </c>
      <c r="O24" s="151">
        <v>0</v>
      </c>
      <c r="P24" s="198"/>
      <c r="Q24" s="199"/>
      <c r="R24" s="198"/>
      <c r="AT24" s="165"/>
    </row>
    <row r="25" spans="1:46" customFormat="1" x14ac:dyDescent="0.2">
      <c r="A25" s="328"/>
      <c r="B25" s="188" t="s">
        <v>1251</v>
      </c>
      <c r="C25" s="151">
        <v>0</v>
      </c>
      <c r="D25" s="151">
        <v>120000</v>
      </c>
      <c r="E25" s="151">
        <v>0</v>
      </c>
      <c r="F25" s="151">
        <v>0</v>
      </c>
      <c r="G25" s="151">
        <v>0</v>
      </c>
      <c r="H25" s="151">
        <v>120000</v>
      </c>
      <c r="I25" s="151">
        <v>0</v>
      </c>
      <c r="J25" s="151">
        <v>0</v>
      </c>
      <c r="K25" s="151">
        <v>0</v>
      </c>
      <c r="L25" s="151">
        <v>120000</v>
      </c>
      <c r="M25" s="151">
        <v>0</v>
      </c>
      <c r="N25" s="151">
        <v>0</v>
      </c>
      <c r="O25" s="151">
        <v>120000</v>
      </c>
      <c r="P25" s="198"/>
      <c r="Q25" s="199"/>
      <c r="R25" s="198"/>
      <c r="AT25" s="165"/>
    </row>
    <row r="26" spans="1:46" customFormat="1" x14ac:dyDescent="0.2">
      <c r="A26" s="328"/>
      <c r="B26" s="188" t="s">
        <v>1737</v>
      </c>
      <c r="C26" s="151">
        <v>0</v>
      </c>
      <c r="D26" s="151">
        <v>5162.0000000000009</v>
      </c>
      <c r="E26" s="151">
        <v>5162.0000000000009</v>
      </c>
      <c r="F26" s="151">
        <v>5162.0000000000009</v>
      </c>
      <c r="G26" s="151">
        <v>5162.0000000000009</v>
      </c>
      <c r="H26" s="151">
        <v>5162.0000000000009</v>
      </c>
      <c r="I26" s="151">
        <v>5162.0000000000009</v>
      </c>
      <c r="J26" s="151">
        <v>5162.0000000000009</v>
      </c>
      <c r="K26" s="151">
        <v>5162.0000000000009</v>
      </c>
      <c r="L26" s="151">
        <v>0</v>
      </c>
      <c r="M26" s="151">
        <v>0</v>
      </c>
      <c r="N26" s="151">
        <v>0</v>
      </c>
      <c r="O26" s="151">
        <v>0</v>
      </c>
      <c r="P26" s="198"/>
      <c r="Q26" s="199"/>
      <c r="R26" s="198"/>
      <c r="AT26" s="165"/>
    </row>
    <row r="27" spans="1:46" customFormat="1" x14ac:dyDescent="0.2">
      <c r="A27" s="328"/>
      <c r="B27" s="188" t="s">
        <v>1240</v>
      </c>
      <c r="C27" s="151">
        <v>0</v>
      </c>
      <c r="D27" s="151">
        <v>0</v>
      </c>
      <c r="E27" s="151">
        <v>0</v>
      </c>
      <c r="F27" s="151">
        <v>0</v>
      </c>
      <c r="G27" s="151">
        <v>0</v>
      </c>
      <c r="H27" s="151">
        <v>0</v>
      </c>
      <c r="I27" s="151">
        <v>0</v>
      </c>
      <c r="J27" s="151">
        <v>0</v>
      </c>
      <c r="K27" s="151">
        <v>0</v>
      </c>
      <c r="L27" s="151">
        <v>0</v>
      </c>
      <c r="M27" s="151">
        <v>0</v>
      </c>
      <c r="N27" s="151">
        <v>0</v>
      </c>
      <c r="O27" s="151">
        <v>0</v>
      </c>
      <c r="P27" s="198"/>
      <c r="Q27" s="199"/>
      <c r="R27" s="198"/>
      <c r="AT27" s="165"/>
    </row>
    <row r="28" spans="1:46" customFormat="1" x14ac:dyDescent="0.2">
      <c r="A28" s="328"/>
      <c r="B28" s="188" t="s">
        <v>1241</v>
      </c>
      <c r="C28" s="151">
        <v>0</v>
      </c>
      <c r="D28" s="151">
        <v>350251.50000000006</v>
      </c>
      <c r="E28" s="151">
        <v>350251.50000000006</v>
      </c>
      <c r="F28" s="151">
        <v>350251.50000000006</v>
      </c>
      <c r="G28" s="151">
        <v>350251.50000000006</v>
      </c>
      <c r="H28" s="151">
        <v>350251.50000000006</v>
      </c>
      <c r="I28" s="151">
        <v>350251.50000000006</v>
      </c>
      <c r="J28" s="151">
        <v>350251.50000000006</v>
      </c>
      <c r="K28" s="151">
        <v>350251.50000000006</v>
      </c>
      <c r="L28" s="151">
        <v>0</v>
      </c>
      <c r="M28" s="151">
        <v>0</v>
      </c>
      <c r="N28" s="151">
        <v>0</v>
      </c>
      <c r="O28" s="151">
        <v>0</v>
      </c>
      <c r="P28" s="198"/>
      <c r="Q28" s="199"/>
      <c r="R28" s="198"/>
      <c r="AT28" s="165"/>
    </row>
    <row r="29" spans="1:46" customFormat="1" x14ac:dyDescent="0.2">
      <c r="A29" s="328"/>
      <c r="B29" s="188" t="s">
        <v>1753</v>
      </c>
      <c r="C29" s="151">
        <v>0</v>
      </c>
      <c r="D29" s="151">
        <v>99292.460000000021</v>
      </c>
      <c r="E29" s="151">
        <v>99292.460000000021</v>
      </c>
      <c r="F29" s="151">
        <v>99292.460000000021</v>
      </c>
      <c r="G29" s="151">
        <v>99292.460000000021</v>
      </c>
      <c r="H29" s="151">
        <v>99292.460000000021</v>
      </c>
      <c r="I29" s="151">
        <v>99292.460000000021</v>
      </c>
      <c r="J29" s="151">
        <v>99292.460000000021</v>
      </c>
      <c r="K29" s="151">
        <v>99292.460000000021</v>
      </c>
      <c r="L29" s="151">
        <v>0</v>
      </c>
      <c r="M29" s="151">
        <v>0</v>
      </c>
      <c r="N29" s="151">
        <v>0</v>
      </c>
      <c r="O29" s="151">
        <v>0</v>
      </c>
      <c r="P29" s="198"/>
      <c r="Q29" s="199"/>
      <c r="R29" s="198"/>
      <c r="AT29" s="165"/>
    </row>
    <row r="30" spans="1:46" customFormat="1" x14ac:dyDescent="0.2">
      <c r="A30" s="333" t="s">
        <v>21</v>
      </c>
      <c r="B30" s="192" t="s">
        <v>1734</v>
      </c>
      <c r="C30" s="151">
        <v>41064784.360000007</v>
      </c>
      <c r="D30" s="151">
        <v>36637818.830000006</v>
      </c>
      <c r="E30" s="151">
        <v>36637818.830000006</v>
      </c>
      <c r="F30" s="151">
        <v>36637818.830000006</v>
      </c>
      <c r="G30" s="151">
        <v>36637818.830000006</v>
      </c>
      <c r="H30" s="151">
        <v>36637818.830000006</v>
      </c>
      <c r="I30" s="151">
        <v>36637818.830000006</v>
      </c>
      <c r="J30" s="151">
        <v>36637818.830000006</v>
      </c>
      <c r="K30" s="151">
        <v>36637818.830000006</v>
      </c>
      <c r="L30" s="151">
        <v>0</v>
      </c>
      <c r="M30" s="151">
        <v>0</v>
      </c>
      <c r="N30" s="151">
        <v>0</v>
      </c>
      <c r="O30" s="151">
        <v>0</v>
      </c>
      <c r="P30" s="198"/>
      <c r="Q30" s="199"/>
      <c r="R30" s="198"/>
      <c r="AT30" s="165"/>
    </row>
    <row r="31" spans="1:46" customFormat="1" x14ac:dyDescent="0.2">
      <c r="A31" s="328"/>
      <c r="B31" s="192" t="s">
        <v>144</v>
      </c>
      <c r="C31" s="151">
        <v>95442.000000000029</v>
      </c>
      <c r="D31" s="151">
        <v>863277.55000000028</v>
      </c>
      <c r="E31" s="151">
        <v>863277.55000000028</v>
      </c>
      <c r="F31" s="151">
        <v>863277.55000000028</v>
      </c>
      <c r="G31" s="151">
        <v>863277.55000000028</v>
      </c>
      <c r="H31" s="151">
        <v>863277.55000000028</v>
      </c>
      <c r="I31" s="151">
        <v>863277.55000000028</v>
      </c>
      <c r="J31" s="151">
        <v>863277.55000000028</v>
      </c>
      <c r="K31" s="151">
        <v>863277.55000000028</v>
      </c>
      <c r="L31" s="151">
        <v>0</v>
      </c>
      <c r="M31" s="151">
        <v>0</v>
      </c>
      <c r="N31" s="151">
        <v>0</v>
      </c>
      <c r="O31" s="151">
        <v>0</v>
      </c>
      <c r="P31" s="198"/>
      <c r="Q31" s="199"/>
      <c r="R31" s="198"/>
      <c r="AT31" s="165"/>
    </row>
    <row r="32" spans="1:46" customFormat="1" x14ac:dyDescent="0.2">
      <c r="A32" s="328"/>
      <c r="B32" s="192" t="s">
        <v>141</v>
      </c>
      <c r="C32" s="151">
        <v>770000.00000000023</v>
      </c>
      <c r="D32" s="151">
        <v>718100.95000000019</v>
      </c>
      <c r="E32" s="151">
        <v>718100.95000000019</v>
      </c>
      <c r="F32" s="151">
        <v>718100.95000000019</v>
      </c>
      <c r="G32" s="151">
        <v>718100.95000000019</v>
      </c>
      <c r="H32" s="151">
        <v>718100.95000000019</v>
      </c>
      <c r="I32" s="151">
        <v>718100.95000000019</v>
      </c>
      <c r="J32" s="151">
        <v>718100.95000000019</v>
      </c>
      <c r="K32" s="151">
        <v>718100.95000000019</v>
      </c>
      <c r="L32" s="151">
        <v>0</v>
      </c>
      <c r="M32" s="151">
        <v>0</v>
      </c>
      <c r="N32" s="151">
        <v>0</v>
      </c>
      <c r="O32" s="151">
        <v>0</v>
      </c>
      <c r="P32" s="198"/>
      <c r="Q32" s="199"/>
      <c r="R32" s="198"/>
      <c r="AT32" s="165"/>
    </row>
    <row r="33" spans="1:46" customFormat="1" x14ac:dyDescent="0.2">
      <c r="A33" s="328"/>
      <c r="B33" s="192" t="s">
        <v>373</v>
      </c>
      <c r="C33" s="151">
        <v>0</v>
      </c>
      <c r="D33" s="151">
        <v>3471462.7100000009</v>
      </c>
      <c r="E33" s="151">
        <v>3471462.7100000009</v>
      </c>
      <c r="F33" s="151">
        <v>3471462.7100000009</v>
      </c>
      <c r="G33" s="151">
        <v>3471462.7100000009</v>
      </c>
      <c r="H33" s="151">
        <v>3471462.7100000009</v>
      </c>
      <c r="I33" s="151">
        <v>3471462.7100000009</v>
      </c>
      <c r="J33" s="151">
        <v>3471462.7100000009</v>
      </c>
      <c r="K33" s="151">
        <v>3471462.7100000009</v>
      </c>
      <c r="L33" s="151">
        <v>0</v>
      </c>
      <c r="M33" s="151">
        <v>0</v>
      </c>
      <c r="N33" s="151">
        <v>0</v>
      </c>
      <c r="O33" s="151">
        <v>0</v>
      </c>
      <c r="P33" s="198"/>
      <c r="Q33" s="199"/>
      <c r="R33" s="198"/>
      <c r="AT33" s="165"/>
    </row>
    <row r="34" spans="1:46" customFormat="1" x14ac:dyDescent="0.2">
      <c r="A34" s="328"/>
      <c r="B34" s="192" t="s">
        <v>119</v>
      </c>
      <c r="C34" s="151">
        <v>0</v>
      </c>
      <c r="D34" s="151">
        <v>588239.61000000022</v>
      </c>
      <c r="E34" s="151">
        <v>588239.61000000022</v>
      </c>
      <c r="F34" s="151">
        <v>588239.61000000022</v>
      </c>
      <c r="G34" s="151">
        <v>588239.61000000022</v>
      </c>
      <c r="H34" s="151">
        <v>588239.61000000022</v>
      </c>
      <c r="I34" s="151">
        <v>588239.61000000022</v>
      </c>
      <c r="J34" s="151">
        <v>588239.61000000022</v>
      </c>
      <c r="K34" s="151">
        <v>588239.61000000022</v>
      </c>
      <c r="L34" s="151">
        <v>0</v>
      </c>
      <c r="M34" s="151">
        <v>0</v>
      </c>
      <c r="N34" s="151">
        <v>0</v>
      </c>
      <c r="O34" s="151">
        <v>0</v>
      </c>
      <c r="P34" s="198"/>
      <c r="Q34" s="199"/>
      <c r="R34" s="198"/>
      <c r="AT34" s="165"/>
    </row>
    <row r="35" spans="1:46" customFormat="1" x14ac:dyDescent="0.2">
      <c r="A35" s="328"/>
      <c r="B35" s="192" t="s">
        <v>120</v>
      </c>
      <c r="C35" s="151">
        <v>161760.10000000009</v>
      </c>
      <c r="D35" s="151">
        <v>324867.01000000007</v>
      </c>
      <c r="E35" s="151">
        <v>324867.01000000007</v>
      </c>
      <c r="F35" s="151">
        <v>324867.01000000007</v>
      </c>
      <c r="G35" s="151">
        <v>324867.01000000007</v>
      </c>
      <c r="H35" s="151">
        <v>324867.01000000007</v>
      </c>
      <c r="I35" s="151">
        <v>324867.01000000007</v>
      </c>
      <c r="J35" s="151">
        <v>324867.01000000007</v>
      </c>
      <c r="K35" s="151">
        <v>324867.01000000007</v>
      </c>
      <c r="L35" s="151">
        <v>0</v>
      </c>
      <c r="M35" s="151">
        <v>0</v>
      </c>
      <c r="N35" s="151">
        <v>0</v>
      </c>
      <c r="O35" s="151">
        <v>0</v>
      </c>
      <c r="P35" s="198"/>
      <c r="Q35" s="199"/>
      <c r="R35" s="198"/>
      <c r="AT35" s="165"/>
    </row>
    <row r="36" spans="1:46" customFormat="1" x14ac:dyDescent="0.2">
      <c r="A36" s="328"/>
      <c r="B36" s="192" t="s">
        <v>142</v>
      </c>
      <c r="C36" s="151">
        <v>3283019.8300000005</v>
      </c>
      <c r="D36" s="151">
        <v>3985807.7500000009</v>
      </c>
      <c r="E36" s="151">
        <v>3985807.7500000009</v>
      </c>
      <c r="F36" s="151">
        <v>3985807.7500000009</v>
      </c>
      <c r="G36" s="151">
        <v>3985807.7500000009</v>
      </c>
      <c r="H36" s="151">
        <v>3985807.7500000009</v>
      </c>
      <c r="I36" s="151">
        <v>3985807.7500000009</v>
      </c>
      <c r="J36" s="151">
        <v>3985807.7500000009</v>
      </c>
      <c r="K36" s="151">
        <v>3985807.7500000009</v>
      </c>
      <c r="L36" s="151">
        <v>0</v>
      </c>
      <c r="M36" s="151">
        <v>0</v>
      </c>
      <c r="N36" s="151">
        <v>0</v>
      </c>
      <c r="O36" s="151">
        <v>0</v>
      </c>
      <c r="P36" s="198"/>
      <c r="Q36" s="199"/>
      <c r="R36" s="198"/>
      <c r="AT36" s="165"/>
    </row>
    <row r="37" spans="1:46" customFormat="1" x14ac:dyDescent="0.2">
      <c r="A37" s="328"/>
      <c r="B37" s="192" t="s">
        <v>1737</v>
      </c>
      <c r="C37" s="151">
        <v>0</v>
      </c>
      <c r="D37" s="151">
        <v>14789.449999999999</v>
      </c>
      <c r="E37" s="151">
        <v>14789.449999999999</v>
      </c>
      <c r="F37" s="151">
        <v>14789.449999999999</v>
      </c>
      <c r="G37" s="151">
        <v>14789.449999999999</v>
      </c>
      <c r="H37" s="151">
        <v>14789.449999999999</v>
      </c>
      <c r="I37" s="151">
        <v>14789.449999999999</v>
      </c>
      <c r="J37" s="151">
        <v>14789.449999999999</v>
      </c>
      <c r="K37" s="151">
        <v>14789.449999999999</v>
      </c>
      <c r="L37" s="151">
        <v>0</v>
      </c>
      <c r="M37" s="151">
        <v>0</v>
      </c>
      <c r="N37" s="151">
        <v>0</v>
      </c>
      <c r="O37" s="151">
        <v>0</v>
      </c>
      <c r="P37" s="198"/>
      <c r="Q37" s="199"/>
      <c r="R37" s="198"/>
      <c r="AT37" s="165"/>
    </row>
    <row r="38" spans="1:46" customFormat="1" x14ac:dyDescent="0.2">
      <c r="A38" s="328"/>
      <c r="B38" s="192" t="s">
        <v>1240</v>
      </c>
      <c r="C38" s="151">
        <v>0</v>
      </c>
      <c r="D38" s="151">
        <v>0</v>
      </c>
      <c r="E38" s="151">
        <v>0</v>
      </c>
      <c r="F38" s="151">
        <v>0</v>
      </c>
      <c r="G38" s="151">
        <v>0</v>
      </c>
      <c r="H38" s="151">
        <v>0</v>
      </c>
      <c r="I38" s="151">
        <v>0</v>
      </c>
      <c r="J38" s="151">
        <v>0</v>
      </c>
      <c r="K38" s="151">
        <v>0</v>
      </c>
      <c r="L38" s="151">
        <v>0</v>
      </c>
      <c r="M38" s="151">
        <v>0</v>
      </c>
      <c r="N38" s="151">
        <v>0</v>
      </c>
      <c r="O38" s="151">
        <v>0</v>
      </c>
      <c r="P38" s="198"/>
      <c r="Q38" s="199"/>
      <c r="R38" s="198"/>
      <c r="AT38" s="165"/>
    </row>
    <row r="39" spans="1:46" customFormat="1" x14ac:dyDescent="0.2">
      <c r="A39" s="327" t="s">
        <v>107</v>
      </c>
      <c r="B39" s="188" t="s">
        <v>1734</v>
      </c>
      <c r="C39" s="151">
        <v>2910000.0000000009</v>
      </c>
      <c r="D39" s="151">
        <v>2218967.0200000009</v>
      </c>
      <c r="E39" s="151">
        <v>2218967.0200000009</v>
      </c>
      <c r="F39" s="151">
        <v>2218967.0200000009</v>
      </c>
      <c r="G39" s="151">
        <v>2218967.0200000009</v>
      </c>
      <c r="H39" s="151">
        <v>2218967.0200000009</v>
      </c>
      <c r="I39" s="151">
        <v>2218967.0200000009</v>
      </c>
      <c r="J39" s="151">
        <v>2218967.0200000009</v>
      </c>
      <c r="K39" s="151">
        <v>2218967.0200000009</v>
      </c>
      <c r="L39" s="151">
        <v>0</v>
      </c>
      <c r="M39" s="151">
        <v>0</v>
      </c>
      <c r="N39" s="151">
        <v>0</v>
      </c>
      <c r="O39" s="151">
        <v>0</v>
      </c>
      <c r="P39" s="198"/>
      <c r="Q39" s="199"/>
      <c r="R39" s="198"/>
      <c r="AT39" s="165"/>
    </row>
    <row r="40" spans="1:46" customFormat="1" x14ac:dyDescent="0.2">
      <c r="A40" s="328"/>
      <c r="B40" s="188" t="s">
        <v>144</v>
      </c>
      <c r="C40" s="151">
        <v>0</v>
      </c>
      <c r="D40" s="151">
        <v>720627.9600000002</v>
      </c>
      <c r="E40" s="151">
        <v>720627.9600000002</v>
      </c>
      <c r="F40" s="151">
        <v>720627.9600000002</v>
      </c>
      <c r="G40" s="151">
        <v>720627.9600000002</v>
      </c>
      <c r="H40" s="151">
        <v>720627.9600000002</v>
      </c>
      <c r="I40" s="151">
        <v>720627.9600000002</v>
      </c>
      <c r="J40" s="151">
        <v>720627.9600000002</v>
      </c>
      <c r="K40" s="151">
        <v>720627.9600000002</v>
      </c>
      <c r="L40" s="151">
        <v>0</v>
      </c>
      <c r="M40" s="151">
        <v>0</v>
      </c>
      <c r="N40" s="151">
        <v>0</v>
      </c>
      <c r="O40" s="151">
        <v>0</v>
      </c>
      <c r="P40" s="198"/>
      <c r="Q40" s="199"/>
      <c r="R40" s="198"/>
      <c r="AT40" s="165"/>
    </row>
    <row r="41" spans="1:46" customFormat="1" x14ac:dyDescent="0.2">
      <c r="A41" s="328"/>
      <c r="B41" s="188" t="s">
        <v>141</v>
      </c>
      <c r="C41" s="151">
        <v>1038100</v>
      </c>
      <c r="D41" s="151">
        <v>1471185</v>
      </c>
      <c r="E41" s="151">
        <v>1471185</v>
      </c>
      <c r="F41" s="151">
        <v>1471185</v>
      </c>
      <c r="G41" s="151">
        <v>1471185</v>
      </c>
      <c r="H41" s="151">
        <v>1471185</v>
      </c>
      <c r="I41" s="151">
        <v>1471185</v>
      </c>
      <c r="J41" s="151">
        <v>1471185</v>
      </c>
      <c r="K41" s="151">
        <v>1471185</v>
      </c>
      <c r="L41" s="151">
        <v>0</v>
      </c>
      <c r="M41" s="151">
        <v>0</v>
      </c>
      <c r="N41" s="151">
        <v>0</v>
      </c>
      <c r="O41" s="151">
        <v>0</v>
      </c>
      <c r="P41" s="198"/>
      <c r="Q41" s="199"/>
      <c r="R41" s="198"/>
      <c r="AT41" s="165"/>
    </row>
    <row r="42" spans="1:46" customFormat="1" x14ac:dyDescent="0.2">
      <c r="A42" s="328"/>
      <c r="B42" s="188" t="s">
        <v>373</v>
      </c>
      <c r="C42" s="151">
        <v>0</v>
      </c>
      <c r="D42" s="151">
        <v>72000.000000000029</v>
      </c>
      <c r="E42" s="151">
        <v>72000.000000000029</v>
      </c>
      <c r="F42" s="151">
        <v>72000.000000000029</v>
      </c>
      <c r="G42" s="151">
        <v>72000.000000000029</v>
      </c>
      <c r="H42" s="151">
        <v>72000.000000000029</v>
      </c>
      <c r="I42" s="151">
        <v>72000.000000000029</v>
      </c>
      <c r="J42" s="151">
        <v>72000.000000000029</v>
      </c>
      <c r="K42" s="151">
        <v>72000.000000000029</v>
      </c>
      <c r="L42" s="151">
        <v>0</v>
      </c>
      <c r="M42" s="151">
        <v>0</v>
      </c>
      <c r="N42" s="151">
        <v>0</v>
      </c>
      <c r="O42" s="151">
        <v>0</v>
      </c>
      <c r="P42" s="198"/>
      <c r="Q42" s="199"/>
      <c r="R42" s="198"/>
      <c r="AT42" s="165"/>
    </row>
    <row r="43" spans="1:46" customFormat="1" x14ac:dyDescent="0.2">
      <c r="A43" s="329"/>
      <c r="B43" s="188" t="s">
        <v>119</v>
      </c>
      <c r="C43" s="151">
        <v>0</v>
      </c>
      <c r="D43" s="151">
        <v>3220891.9400000009</v>
      </c>
      <c r="E43" s="151">
        <v>3220891.9400000009</v>
      </c>
      <c r="F43" s="151">
        <v>3220891.9400000009</v>
      </c>
      <c r="G43" s="151">
        <v>3220891.9400000009</v>
      </c>
      <c r="H43" s="151">
        <v>3220891.9400000009</v>
      </c>
      <c r="I43" s="151">
        <v>3220891.9400000009</v>
      </c>
      <c r="J43" s="151">
        <v>3220891.9400000009</v>
      </c>
      <c r="K43" s="151">
        <v>3220891.9400000009</v>
      </c>
      <c r="L43" s="151">
        <v>0</v>
      </c>
      <c r="M43" s="151">
        <v>0</v>
      </c>
      <c r="N43" s="151">
        <v>0</v>
      </c>
      <c r="O43" s="151">
        <v>0</v>
      </c>
      <c r="P43" s="198"/>
      <c r="Q43" s="199"/>
      <c r="R43" s="198"/>
      <c r="AT43" s="165"/>
    </row>
    <row r="44" spans="1:46" customFormat="1" x14ac:dyDescent="0.2">
      <c r="A44" s="337" t="s">
        <v>36</v>
      </c>
      <c r="B44" s="192" t="s">
        <v>141</v>
      </c>
      <c r="C44" s="151">
        <v>350000.00000000006</v>
      </c>
      <c r="D44" s="151">
        <v>0</v>
      </c>
      <c r="E44" s="151">
        <v>0</v>
      </c>
      <c r="F44" s="151">
        <v>0</v>
      </c>
      <c r="G44" s="151">
        <v>0</v>
      </c>
      <c r="H44" s="151">
        <v>0</v>
      </c>
      <c r="I44" s="151">
        <v>0</v>
      </c>
      <c r="J44" s="151">
        <v>0</v>
      </c>
      <c r="K44" s="151">
        <v>0</v>
      </c>
      <c r="L44" s="151">
        <v>0</v>
      </c>
      <c r="M44" s="151">
        <v>0</v>
      </c>
      <c r="N44" s="151">
        <v>0</v>
      </c>
      <c r="O44" s="151">
        <v>0</v>
      </c>
      <c r="P44" s="198"/>
      <c r="Q44" s="199"/>
      <c r="R44" s="198"/>
      <c r="AT44" s="165"/>
    </row>
    <row r="45" spans="1:46" customFormat="1" x14ac:dyDescent="0.2">
      <c r="A45" s="338"/>
      <c r="B45" s="192" t="s">
        <v>1736</v>
      </c>
      <c r="C45" s="151">
        <v>0</v>
      </c>
      <c r="D45" s="151">
        <v>17110690</v>
      </c>
      <c r="E45" s="151">
        <v>0</v>
      </c>
      <c r="F45" s="151">
        <v>0</v>
      </c>
      <c r="G45" s="151">
        <v>0</v>
      </c>
      <c r="H45" s="151">
        <v>17110690</v>
      </c>
      <c r="I45" s="151">
        <v>0</v>
      </c>
      <c r="J45" s="151">
        <v>0</v>
      </c>
      <c r="K45" s="151">
        <v>0</v>
      </c>
      <c r="L45" s="151">
        <v>17110690</v>
      </c>
      <c r="M45" s="151">
        <v>0</v>
      </c>
      <c r="N45" s="151">
        <v>0</v>
      </c>
      <c r="O45" s="151">
        <v>17110690</v>
      </c>
      <c r="P45" s="198"/>
      <c r="Q45" s="199"/>
      <c r="R45" s="198"/>
      <c r="AT45" s="165"/>
    </row>
    <row r="46" spans="1:46" customFormat="1" x14ac:dyDescent="0.2">
      <c r="A46" s="338"/>
      <c r="B46" s="192" t="s">
        <v>144</v>
      </c>
      <c r="C46" s="151">
        <v>0</v>
      </c>
      <c r="D46" s="151">
        <v>477863.4800000001</v>
      </c>
      <c r="E46" s="151">
        <v>477863.4800000001</v>
      </c>
      <c r="F46" s="151">
        <v>477863.4800000001</v>
      </c>
      <c r="G46" s="151">
        <v>477863.4800000001</v>
      </c>
      <c r="H46" s="151">
        <v>477863.4800000001</v>
      </c>
      <c r="I46" s="151">
        <v>477863.4800000001</v>
      </c>
      <c r="J46" s="151">
        <v>477863.4800000001</v>
      </c>
      <c r="K46" s="151">
        <v>477863.4800000001</v>
      </c>
      <c r="L46" s="151">
        <v>0</v>
      </c>
      <c r="M46" s="151">
        <v>0</v>
      </c>
      <c r="N46" s="151">
        <v>0</v>
      </c>
      <c r="O46" s="151">
        <v>0</v>
      </c>
      <c r="P46" s="198"/>
      <c r="Q46" s="199"/>
      <c r="R46" s="198"/>
      <c r="AT46" s="165"/>
    </row>
    <row r="47" spans="1:46" customFormat="1" x14ac:dyDescent="0.2">
      <c r="A47" s="338"/>
      <c r="B47" s="192" t="s">
        <v>1736</v>
      </c>
      <c r="C47" s="151">
        <v>0</v>
      </c>
      <c r="D47" s="151">
        <v>12975360.85</v>
      </c>
      <c r="E47" s="151">
        <v>1975360.8500000008</v>
      </c>
      <c r="F47" s="151">
        <v>1975360.8500000008</v>
      </c>
      <c r="G47" s="151">
        <v>1975360.8500000008</v>
      </c>
      <c r="H47" s="151">
        <v>12975360.85</v>
      </c>
      <c r="I47" s="151">
        <v>1975360.8500000008</v>
      </c>
      <c r="J47" s="151">
        <v>1975360.8500000008</v>
      </c>
      <c r="K47" s="151">
        <v>1975360.8500000008</v>
      </c>
      <c r="L47" s="151">
        <v>10999999.999999998</v>
      </c>
      <c r="M47" s="151">
        <v>0</v>
      </c>
      <c r="N47" s="151">
        <v>0</v>
      </c>
      <c r="O47" s="151">
        <v>10999999.999999998</v>
      </c>
      <c r="P47" s="198"/>
      <c r="Q47" s="199"/>
      <c r="R47" s="198"/>
      <c r="AT47" s="165"/>
    </row>
    <row r="48" spans="1:46" customFormat="1" x14ac:dyDescent="0.2">
      <c r="A48" s="338"/>
      <c r="B48" s="192" t="s">
        <v>920</v>
      </c>
      <c r="C48" s="151">
        <v>0</v>
      </c>
      <c r="D48" s="151">
        <v>7585091.5600000005</v>
      </c>
      <c r="E48" s="151">
        <v>7585091.5600000005</v>
      </c>
      <c r="F48" s="151">
        <v>7585091.5600000005</v>
      </c>
      <c r="G48" s="151">
        <v>7585091.5600000005</v>
      </c>
      <c r="H48" s="151">
        <v>7585091.5600000005</v>
      </c>
      <c r="I48" s="151">
        <v>7585091.5600000005</v>
      </c>
      <c r="J48" s="151">
        <v>7585091.5600000005</v>
      </c>
      <c r="K48" s="151">
        <v>7585091.5600000005</v>
      </c>
      <c r="L48" s="151">
        <v>0</v>
      </c>
      <c r="M48" s="151">
        <v>0</v>
      </c>
      <c r="N48" s="151">
        <v>0</v>
      </c>
      <c r="O48" s="151">
        <v>0</v>
      </c>
      <c r="P48" s="198"/>
      <c r="Q48" s="199"/>
      <c r="R48" s="198"/>
      <c r="AT48" s="165"/>
    </row>
    <row r="49" spans="1:46" customFormat="1" x14ac:dyDescent="0.2">
      <c r="A49" s="339"/>
      <c r="B49" s="192" t="s">
        <v>119</v>
      </c>
      <c r="C49" s="151">
        <v>0</v>
      </c>
      <c r="D49" s="151">
        <v>47727178.380000003</v>
      </c>
      <c r="E49" s="151">
        <v>47727178.380000003</v>
      </c>
      <c r="F49" s="151">
        <v>47727178.380000003</v>
      </c>
      <c r="G49" s="151">
        <v>47727178.380000003</v>
      </c>
      <c r="H49" s="151">
        <v>47727178.380000003</v>
      </c>
      <c r="I49" s="151">
        <v>47727178.380000003</v>
      </c>
      <c r="J49" s="151">
        <v>47727178.380000003</v>
      </c>
      <c r="K49" s="151">
        <v>47727178.380000003</v>
      </c>
      <c r="L49" s="151">
        <v>0</v>
      </c>
      <c r="M49" s="151">
        <v>0</v>
      </c>
      <c r="N49" s="151">
        <v>0</v>
      </c>
      <c r="O49" s="151">
        <v>0</v>
      </c>
      <c r="P49" s="198"/>
      <c r="Q49" s="199"/>
      <c r="R49" s="198"/>
      <c r="AT49" s="165"/>
    </row>
    <row r="50" spans="1:46" customFormat="1" x14ac:dyDescent="0.2">
      <c r="A50" s="327" t="s">
        <v>108</v>
      </c>
      <c r="B50" s="232" t="s">
        <v>1734</v>
      </c>
      <c r="C50" s="250">
        <v>0</v>
      </c>
      <c r="D50" s="151">
        <v>40000.000000000007</v>
      </c>
      <c r="E50" s="151">
        <v>40000.000000000007</v>
      </c>
      <c r="F50" s="151">
        <v>40000.000000000007</v>
      </c>
      <c r="G50" s="151">
        <v>40000.000000000007</v>
      </c>
      <c r="H50" s="151">
        <v>40000.000000000007</v>
      </c>
      <c r="I50" s="151">
        <v>40000.000000000007</v>
      </c>
      <c r="J50" s="151">
        <v>40000.000000000007</v>
      </c>
      <c r="K50" s="151">
        <v>40000.000000000007</v>
      </c>
      <c r="L50" s="151">
        <v>0</v>
      </c>
      <c r="M50" s="151">
        <v>0</v>
      </c>
      <c r="N50" s="151">
        <v>0</v>
      </c>
      <c r="O50" s="151">
        <v>0</v>
      </c>
      <c r="P50" s="198"/>
      <c r="Q50" s="199"/>
      <c r="R50" s="198"/>
      <c r="AT50" s="165"/>
    </row>
    <row r="51" spans="1:46" customFormat="1" x14ac:dyDescent="0.2">
      <c r="A51" s="328"/>
      <c r="B51" s="232" t="s">
        <v>141</v>
      </c>
      <c r="C51" s="250">
        <v>0</v>
      </c>
      <c r="D51" s="151">
        <v>2000000</v>
      </c>
      <c r="E51" s="151">
        <v>2000000</v>
      </c>
      <c r="F51" s="151">
        <v>2000000</v>
      </c>
      <c r="G51" s="151">
        <v>2000000</v>
      </c>
      <c r="H51" s="151">
        <v>2000000</v>
      </c>
      <c r="I51" s="151">
        <v>2000000</v>
      </c>
      <c r="J51" s="151">
        <v>2000000</v>
      </c>
      <c r="K51" s="151">
        <v>2000000</v>
      </c>
      <c r="L51" s="151">
        <v>0</v>
      </c>
      <c r="M51" s="151">
        <v>0</v>
      </c>
      <c r="N51" s="151">
        <v>0</v>
      </c>
      <c r="O51" s="151">
        <v>0</v>
      </c>
      <c r="P51" s="198"/>
      <c r="Q51" s="199"/>
      <c r="R51" s="198"/>
      <c r="AT51" s="165"/>
    </row>
    <row r="52" spans="1:46" customFormat="1" x14ac:dyDescent="0.2">
      <c r="A52" s="328"/>
      <c r="B52" s="188" t="s">
        <v>1743</v>
      </c>
      <c r="C52" s="151">
        <v>0</v>
      </c>
      <c r="D52" s="151">
        <v>295895.00000000006</v>
      </c>
      <c r="E52" s="151">
        <v>295895.00000000006</v>
      </c>
      <c r="F52" s="151">
        <v>295895.00000000006</v>
      </c>
      <c r="G52" s="151">
        <v>295895.00000000006</v>
      </c>
      <c r="H52" s="151">
        <v>295895.00000000006</v>
      </c>
      <c r="I52" s="151">
        <v>295895.00000000006</v>
      </c>
      <c r="J52" s="151">
        <v>295895.00000000006</v>
      </c>
      <c r="K52" s="151">
        <v>295895.00000000006</v>
      </c>
      <c r="L52" s="151">
        <v>0</v>
      </c>
      <c r="M52" s="151">
        <v>0</v>
      </c>
      <c r="N52" s="151">
        <v>0</v>
      </c>
      <c r="O52" s="151">
        <v>0</v>
      </c>
      <c r="P52" s="198"/>
      <c r="Q52" s="199"/>
      <c r="R52" s="198"/>
      <c r="AT52" s="165"/>
    </row>
    <row r="53" spans="1:46" customFormat="1" x14ac:dyDescent="0.2">
      <c r="A53" s="329"/>
      <c r="B53" s="188" t="s">
        <v>1755</v>
      </c>
      <c r="C53" s="151">
        <v>0</v>
      </c>
      <c r="D53" s="151">
        <v>9327106.0000000019</v>
      </c>
      <c r="E53" s="151">
        <v>9327106.0000000019</v>
      </c>
      <c r="F53" s="151">
        <v>9327106.0000000019</v>
      </c>
      <c r="G53" s="151">
        <v>9327106.0000000019</v>
      </c>
      <c r="H53" s="151">
        <v>9327106.0000000019</v>
      </c>
      <c r="I53" s="151">
        <v>9327106.0000000019</v>
      </c>
      <c r="J53" s="151">
        <v>9327106.0000000019</v>
      </c>
      <c r="K53" s="151">
        <v>9327106.0000000019</v>
      </c>
      <c r="L53" s="151">
        <v>0</v>
      </c>
      <c r="M53" s="151">
        <v>0</v>
      </c>
      <c r="N53" s="151">
        <v>0</v>
      </c>
      <c r="O53" s="151">
        <v>0</v>
      </c>
      <c r="P53" s="198"/>
      <c r="Q53" s="199"/>
      <c r="R53" s="198"/>
      <c r="AT53" s="165"/>
    </row>
    <row r="54" spans="1:46" customFormat="1" ht="15" x14ac:dyDescent="0.25">
      <c r="A54" s="152" t="s">
        <v>20</v>
      </c>
      <c r="B54" s="153"/>
      <c r="C54" s="153">
        <f>SUM(C11:C53)</f>
        <v>218131959.70000005</v>
      </c>
      <c r="D54" s="153">
        <f t="shared" ref="D54:O54" si="0">SUM(D11:D53)</f>
        <v>330875056.36000001</v>
      </c>
      <c r="E54" s="153">
        <f t="shared" si="0"/>
        <v>302644366.36000007</v>
      </c>
      <c r="F54" s="153">
        <f t="shared" si="0"/>
        <v>302641356.23000002</v>
      </c>
      <c r="G54" s="153">
        <f t="shared" si="0"/>
        <v>302641356.23000002</v>
      </c>
      <c r="H54" s="153">
        <f t="shared" si="0"/>
        <v>330875056.36000001</v>
      </c>
      <c r="I54" s="153">
        <f t="shared" si="0"/>
        <v>302644366.36000007</v>
      </c>
      <c r="J54" s="153">
        <f t="shared" si="0"/>
        <v>302641356.23000002</v>
      </c>
      <c r="K54" s="153">
        <f t="shared" si="0"/>
        <v>302641356.23000002</v>
      </c>
      <c r="L54" s="153">
        <f t="shared" si="0"/>
        <v>28230690</v>
      </c>
      <c r="M54" s="153">
        <f t="shared" si="0"/>
        <v>3010.1299999999997</v>
      </c>
      <c r="N54" s="153">
        <f t="shared" si="0"/>
        <v>0</v>
      </c>
      <c r="O54" s="153">
        <f t="shared" si="0"/>
        <v>28233700.129999995</v>
      </c>
      <c r="Q54" s="200"/>
      <c r="AT54" s="165"/>
    </row>
    <row r="55" spans="1:46" customFormat="1" ht="15" x14ac:dyDescent="0.25">
      <c r="A55" s="154" t="s">
        <v>19</v>
      </c>
      <c r="B55" s="324"/>
      <c r="C55" s="325"/>
      <c r="D55" s="325"/>
      <c r="E55" s="325"/>
      <c r="F55" s="325"/>
      <c r="G55" s="325"/>
      <c r="H55" s="325"/>
      <c r="I55" s="325"/>
      <c r="J55" s="325"/>
      <c r="K55" s="325"/>
      <c r="L55" s="325"/>
      <c r="M55" s="325"/>
      <c r="N55" s="325"/>
      <c r="O55" s="326"/>
      <c r="AT55" s="165"/>
    </row>
    <row r="56" spans="1:46" customFormat="1" x14ac:dyDescent="0.2">
      <c r="A56" s="327" t="s">
        <v>101</v>
      </c>
      <c r="B56" s="188" t="s">
        <v>1734</v>
      </c>
      <c r="C56" s="151">
        <v>0</v>
      </c>
      <c r="D56" s="151">
        <v>0</v>
      </c>
      <c r="E56" s="151">
        <v>0</v>
      </c>
      <c r="F56" s="151">
        <v>0</v>
      </c>
      <c r="G56" s="151">
        <v>0</v>
      </c>
      <c r="H56" s="151">
        <v>0</v>
      </c>
      <c r="I56" s="151">
        <v>0</v>
      </c>
      <c r="J56" s="151">
        <v>0</v>
      </c>
      <c r="K56" s="151">
        <v>0</v>
      </c>
      <c r="L56" s="151">
        <v>0</v>
      </c>
      <c r="M56" s="151">
        <v>0</v>
      </c>
      <c r="N56" s="151">
        <v>0</v>
      </c>
      <c r="O56" s="151">
        <v>0</v>
      </c>
      <c r="AT56" s="165"/>
    </row>
    <row r="57" spans="1:46" customFormat="1" x14ac:dyDescent="0.2">
      <c r="A57" s="328"/>
      <c r="B57" s="188" t="s">
        <v>144</v>
      </c>
      <c r="C57" s="151">
        <v>0</v>
      </c>
      <c r="D57" s="151">
        <v>11664</v>
      </c>
      <c r="E57" s="151">
        <v>11664</v>
      </c>
      <c r="F57" s="151">
        <v>11664</v>
      </c>
      <c r="G57" s="151">
        <v>11664</v>
      </c>
      <c r="H57" s="151">
        <v>11664</v>
      </c>
      <c r="I57" s="151">
        <v>11664</v>
      </c>
      <c r="J57" s="151">
        <v>11664</v>
      </c>
      <c r="K57" s="151">
        <v>11664</v>
      </c>
      <c r="L57" s="151">
        <v>0</v>
      </c>
      <c r="M57" s="151">
        <v>0</v>
      </c>
      <c r="N57" s="151">
        <v>0</v>
      </c>
      <c r="O57" s="151">
        <v>0</v>
      </c>
      <c r="AT57" s="165"/>
    </row>
    <row r="58" spans="1:46" customFormat="1" x14ac:dyDescent="0.2">
      <c r="A58" s="328"/>
      <c r="B58" s="188" t="s">
        <v>141</v>
      </c>
      <c r="C58" s="151">
        <v>0</v>
      </c>
      <c r="D58" s="151">
        <v>83485.440000000017</v>
      </c>
      <c r="E58" s="151">
        <v>83485.440000000017</v>
      </c>
      <c r="F58" s="151">
        <v>83485.440000000017</v>
      </c>
      <c r="G58" s="151">
        <v>83485.440000000017</v>
      </c>
      <c r="H58" s="151">
        <v>83485.440000000017</v>
      </c>
      <c r="I58" s="151">
        <v>83485.440000000017</v>
      </c>
      <c r="J58" s="151">
        <v>83485.440000000017</v>
      </c>
      <c r="K58" s="151">
        <v>83485.440000000017</v>
      </c>
      <c r="L58" s="151">
        <v>0</v>
      </c>
      <c r="M58" s="151">
        <v>0</v>
      </c>
      <c r="N58" s="151">
        <v>0</v>
      </c>
      <c r="O58" s="151">
        <v>0</v>
      </c>
      <c r="AT58" s="165"/>
    </row>
    <row r="59" spans="1:46" customFormat="1" x14ac:dyDescent="0.2">
      <c r="A59" s="328"/>
      <c r="B59" s="188" t="s">
        <v>373</v>
      </c>
      <c r="C59" s="151">
        <v>0</v>
      </c>
      <c r="D59" s="151">
        <v>2440978.8800000008</v>
      </c>
      <c r="E59" s="151">
        <v>2440978.8800000008</v>
      </c>
      <c r="F59" s="151">
        <v>2440978.8800000008</v>
      </c>
      <c r="G59" s="151">
        <v>2440978.8800000008</v>
      </c>
      <c r="H59" s="151">
        <v>2440978.8800000008</v>
      </c>
      <c r="I59" s="151">
        <v>2440978.8800000008</v>
      </c>
      <c r="J59" s="151">
        <v>2440978.8800000008</v>
      </c>
      <c r="K59" s="151">
        <v>2440978.8800000008</v>
      </c>
      <c r="L59" s="151">
        <v>0</v>
      </c>
      <c r="M59" s="151">
        <v>0</v>
      </c>
      <c r="N59" s="151">
        <v>0</v>
      </c>
      <c r="O59" s="151">
        <v>0</v>
      </c>
      <c r="AT59" s="165"/>
    </row>
    <row r="60" spans="1:46" customFormat="1" x14ac:dyDescent="0.2">
      <c r="A60" s="328"/>
      <c r="B60" s="188" t="s">
        <v>119</v>
      </c>
      <c r="C60" s="151">
        <v>0</v>
      </c>
      <c r="D60" s="151">
        <v>400119.0400000001</v>
      </c>
      <c r="E60" s="151">
        <v>400119.0400000001</v>
      </c>
      <c r="F60" s="151">
        <v>400119.0400000001</v>
      </c>
      <c r="G60" s="151">
        <v>400119.0400000001</v>
      </c>
      <c r="H60" s="151">
        <v>400119.0400000001</v>
      </c>
      <c r="I60" s="151">
        <v>400119.0400000001</v>
      </c>
      <c r="J60" s="151">
        <v>400119.0400000001</v>
      </c>
      <c r="K60" s="151">
        <v>400119.0400000001</v>
      </c>
      <c r="L60" s="151">
        <v>0</v>
      </c>
      <c r="M60" s="151">
        <v>0</v>
      </c>
      <c r="N60" s="151">
        <v>0</v>
      </c>
      <c r="O60" s="151">
        <v>0</v>
      </c>
      <c r="AT60" s="165"/>
    </row>
    <row r="61" spans="1:46" customFormat="1" x14ac:dyDescent="0.2">
      <c r="A61" s="328"/>
      <c r="B61" s="188" t="s">
        <v>1756</v>
      </c>
      <c r="C61" s="151">
        <v>0</v>
      </c>
      <c r="D61" s="151">
        <v>1050000</v>
      </c>
      <c r="E61" s="151">
        <v>0</v>
      </c>
      <c r="F61" s="151">
        <v>0</v>
      </c>
      <c r="G61" s="151">
        <v>0</v>
      </c>
      <c r="H61" s="151">
        <v>1050000</v>
      </c>
      <c r="I61" s="151">
        <v>0</v>
      </c>
      <c r="J61" s="151">
        <v>0</v>
      </c>
      <c r="K61" s="151">
        <v>0</v>
      </c>
      <c r="L61" s="151">
        <v>1050000</v>
      </c>
      <c r="M61" s="151">
        <v>0</v>
      </c>
      <c r="N61" s="151">
        <v>0</v>
      </c>
      <c r="O61" s="151">
        <v>1050000</v>
      </c>
      <c r="AT61" s="165"/>
    </row>
    <row r="62" spans="1:46" customFormat="1" x14ac:dyDescent="0.2">
      <c r="A62" s="328"/>
      <c r="B62" s="188" t="s">
        <v>1737</v>
      </c>
      <c r="C62" s="151">
        <v>0</v>
      </c>
      <c r="D62" s="151">
        <v>87067.220000000016</v>
      </c>
      <c r="E62" s="151">
        <v>87067.220000000016</v>
      </c>
      <c r="F62" s="151">
        <v>87067.220000000016</v>
      </c>
      <c r="G62" s="151">
        <v>87067.220000000016</v>
      </c>
      <c r="H62" s="151">
        <v>87067.220000000016</v>
      </c>
      <c r="I62" s="151">
        <v>87067.220000000016</v>
      </c>
      <c r="J62" s="151">
        <v>87067.220000000016</v>
      </c>
      <c r="K62" s="151">
        <v>87067.220000000016</v>
      </c>
      <c r="L62" s="151">
        <v>0</v>
      </c>
      <c r="M62" s="151">
        <v>0</v>
      </c>
      <c r="N62" s="151">
        <v>0</v>
      </c>
      <c r="O62" s="151">
        <v>0</v>
      </c>
      <c r="AT62" s="165"/>
    </row>
    <row r="63" spans="1:46" customFormat="1" x14ac:dyDescent="0.2">
      <c r="A63" s="328"/>
      <c r="B63" s="188" t="s">
        <v>1242</v>
      </c>
      <c r="C63" s="151">
        <v>0</v>
      </c>
      <c r="D63" s="151">
        <v>7774.6200000000008</v>
      </c>
      <c r="E63" s="151">
        <v>7774.6200000000008</v>
      </c>
      <c r="F63" s="151">
        <v>7774.6200000000008</v>
      </c>
      <c r="G63" s="151">
        <v>7774.6200000000008</v>
      </c>
      <c r="H63" s="151">
        <v>7774.6200000000008</v>
      </c>
      <c r="I63" s="151">
        <v>7774.6200000000008</v>
      </c>
      <c r="J63" s="151">
        <v>7774.6200000000008</v>
      </c>
      <c r="K63" s="151">
        <v>7774.6200000000008</v>
      </c>
      <c r="L63" s="151">
        <v>0</v>
      </c>
      <c r="M63" s="151">
        <v>0</v>
      </c>
      <c r="N63" s="151">
        <v>0</v>
      </c>
      <c r="O63" s="151">
        <v>0</v>
      </c>
      <c r="AT63" s="165"/>
    </row>
    <row r="64" spans="1:46" customFormat="1" x14ac:dyDescent="0.2">
      <c r="A64" s="328"/>
      <c r="B64" s="188" t="s">
        <v>1757</v>
      </c>
      <c r="C64" s="151">
        <v>0</v>
      </c>
      <c r="D64" s="151">
        <v>9710.23</v>
      </c>
      <c r="E64" s="151">
        <v>9710.23</v>
      </c>
      <c r="F64" s="151">
        <v>9710.23</v>
      </c>
      <c r="G64" s="151">
        <v>9710.23</v>
      </c>
      <c r="H64" s="151">
        <v>9710.23</v>
      </c>
      <c r="I64" s="151">
        <v>9710.23</v>
      </c>
      <c r="J64" s="151">
        <v>9710.23</v>
      </c>
      <c r="K64" s="151">
        <v>9710.23</v>
      </c>
      <c r="L64" s="151">
        <v>0</v>
      </c>
      <c r="M64" s="151">
        <v>0</v>
      </c>
      <c r="N64" s="151">
        <v>0</v>
      </c>
      <c r="O64" s="151">
        <v>0</v>
      </c>
      <c r="AT64" s="165"/>
    </row>
    <row r="65" spans="1:46" customFormat="1" x14ac:dyDescent="0.2">
      <c r="A65" s="328"/>
      <c r="B65" s="188" t="s">
        <v>1240</v>
      </c>
      <c r="C65" s="151">
        <v>0</v>
      </c>
      <c r="D65" s="151">
        <v>132287.9800000001</v>
      </c>
      <c r="E65" s="151">
        <v>132287.9800000001</v>
      </c>
      <c r="F65" s="151">
        <v>132287.9800000001</v>
      </c>
      <c r="G65" s="151">
        <v>132287.9800000001</v>
      </c>
      <c r="H65" s="151">
        <v>132287.9800000001</v>
      </c>
      <c r="I65" s="151">
        <v>132287.9800000001</v>
      </c>
      <c r="J65" s="151">
        <v>132287.9800000001</v>
      </c>
      <c r="K65" s="151">
        <v>132287.9800000001</v>
      </c>
      <c r="L65" s="151">
        <v>0</v>
      </c>
      <c r="M65" s="151">
        <v>0</v>
      </c>
      <c r="N65" s="151">
        <v>0</v>
      </c>
      <c r="O65" s="151">
        <v>0</v>
      </c>
      <c r="AT65" s="165"/>
    </row>
    <row r="66" spans="1:46" customFormat="1" x14ac:dyDescent="0.2">
      <c r="A66" s="328"/>
      <c r="B66" s="188" t="s">
        <v>1758</v>
      </c>
      <c r="C66" s="151">
        <v>0</v>
      </c>
      <c r="D66" s="151">
        <v>5995.01</v>
      </c>
      <c r="E66" s="151">
        <v>5995.01</v>
      </c>
      <c r="F66" s="151">
        <v>5995.01</v>
      </c>
      <c r="G66" s="151">
        <v>5995.01</v>
      </c>
      <c r="H66" s="151">
        <v>5995.01</v>
      </c>
      <c r="I66" s="151">
        <v>5995.01</v>
      </c>
      <c r="J66" s="151">
        <v>5995.01</v>
      </c>
      <c r="K66" s="151">
        <v>5995.01</v>
      </c>
      <c r="L66" s="151">
        <v>0</v>
      </c>
      <c r="M66" s="151">
        <v>0</v>
      </c>
      <c r="N66" s="151">
        <v>0</v>
      </c>
      <c r="O66" s="151">
        <v>0</v>
      </c>
      <c r="AT66" s="165"/>
    </row>
    <row r="67" spans="1:46" customFormat="1" x14ac:dyDescent="0.2">
      <c r="A67" s="337" t="s">
        <v>36</v>
      </c>
      <c r="B67" s="188" t="s">
        <v>1736</v>
      </c>
      <c r="C67" s="151">
        <v>0</v>
      </c>
      <c r="D67" s="151">
        <v>66016.720000000016</v>
      </c>
      <c r="E67" s="151">
        <v>66016.720000000016</v>
      </c>
      <c r="F67" s="151">
        <v>66016.720000000016</v>
      </c>
      <c r="G67" s="151">
        <v>66016.720000000016</v>
      </c>
      <c r="H67" s="151">
        <v>66016.720000000016</v>
      </c>
      <c r="I67" s="151">
        <v>66016.720000000016</v>
      </c>
      <c r="J67" s="151">
        <v>66016.720000000016</v>
      </c>
      <c r="K67" s="151">
        <v>66016.720000000016</v>
      </c>
      <c r="L67" s="151">
        <v>0</v>
      </c>
      <c r="M67" s="151">
        <v>0</v>
      </c>
      <c r="N67" s="151">
        <v>0</v>
      </c>
      <c r="O67" s="151">
        <v>0</v>
      </c>
      <c r="AT67" s="165"/>
    </row>
    <row r="68" spans="1:46" customFormat="1" x14ac:dyDescent="0.2">
      <c r="A68" s="338"/>
      <c r="B68" s="188" t="s">
        <v>119</v>
      </c>
      <c r="C68" s="151">
        <v>0</v>
      </c>
      <c r="D68" s="151">
        <v>301839.06000000006</v>
      </c>
      <c r="E68" s="151">
        <v>301839.06000000006</v>
      </c>
      <c r="F68" s="151">
        <v>301839.06000000006</v>
      </c>
      <c r="G68" s="151">
        <v>301839.06000000006</v>
      </c>
      <c r="H68" s="151">
        <v>301839.06000000006</v>
      </c>
      <c r="I68" s="151">
        <v>301839.06000000006</v>
      </c>
      <c r="J68" s="151">
        <v>301839.06000000006</v>
      </c>
      <c r="K68" s="151">
        <v>301839.06000000006</v>
      </c>
      <c r="L68" s="151">
        <v>0</v>
      </c>
      <c r="M68" s="151">
        <v>0</v>
      </c>
      <c r="N68" s="151">
        <v>0</v>
      </c>
      <c r="O68" s="151">
        <v>0</v>
      </c>
      <c r="AT68" s="165"/>
    </row>
    <row r="69" spans="1:46" customFormat="1" x14ac:dyDescent="0.2">
      <c r="A69" s="338"/>
      <c r="B69" s="188" t="s">
        <v>1755</v>
      </c>
      <c r="C69" s="151">
        <v>0</v>
      </c>
      <c r="D69" s="151">
        <v>7698520.9700000007</v>
      </c>
      <c r="E69" s="151">
        <v>7698520.9700000007</v>
      </c>
      <c r="F69" s="151">
        <v>7698520.9700000007</v>
      </c>
      <c r="G69" s="151">
        <v>7698520.9700000007</v>
      </c>
      <c r="H69" s="151">
        <v>7698520.9700000007</v>
      </c>
      <c r="I69" s="151">
        <v>7698520.9700000007</v>
      </c>
      <c r="J69" s="151">
        <v>7698520.9700000007</v>
      </c>
      <c r="K69" s="151">
        <v>7698520.9700000007</v>
      </c>
      <c r="L69" s="151">
        <v>0</v>
      </c>
      <c r="M69" s="151">
        <v>0</v>
      </c>
      <c r="N69" s="151">
        <v>0</v>
      </c>
      <c r="O69" s="151">
        <v>0</v>
      </c>
      <c r="AT69" s="165"/>
    </row>
    <row r="70" spans="1:46" customFormat="1" x14ac:dyDescent="0.2">
      <c r="A70" s="338"/>
      <c r="B70" s="188" t="s">
        <v>1759</v>
      </c>
      <c r="C70" s="151">
        <v>0</v>
      </c>
      <c r="D70" s="151">
        <v>19928.380000000008</v>
      </c>
      <c r="E70" s="151">
        <v>19928.380000000008</v>
      </c>
      <c r="F70" s="151">
        <v>19928.380000000008</v>
      </c>
      <c r="G70" s="151">
        <v>19928.380000000008</v>
      </c>
      <c r="H70" s="151">
        <v>19928.380000000008</v>
      </c>
      <c r="I70" s="151">
        <v>19928.380000000008</v>
      </c>
      <c r="J70" s="151">
        <v>19928.380000000008</v>
      </c>
      <c r="K70" s="151">
        <v>19928.380000000008</v>
      </c>
      <c r="L70" s="151">
        <v>0</v>
      </c>
      <c r="M70" s="151">
        <v>0</v>
      </c>
      <c r="N70" s="151">
        <v>0</v>
      </c>
      <c r="O70" s="151">
        <v>0</v>
      </c>
      <c r="AT70" s="165"/>
    </row>
    <row r="71" spans="1:46" customFormat="1" x14ac:dyDescent="0.2">
      <c r="A71" s="338"/>
      <c r="B71" s="188" t="s">
        <v>1759</v>
      </c>
      <c r="C71" s="151">
        <v>0</v>
      </c>
      <c r="D71" s="151">
        <v>966576.56000000029</v>
      </c>
      <c r="E71" s="151">
        <v>966576.56000000029</v>
      </c>
      <c r="F71" s="151">
        <v>966576.56000000029</v>
      </c>
      <c r="G71" s="151">
        <v>966576.56000000029</v>
      </c>
      <c r="H71" s="151">
        <v>966576.56000000029</v>
      </c>
      <c r="I71" s="151">
        <v>966576.56000000029</v>
      </c>
      <c r="J71" s="151">
        <v>966576.56000000029</v>
      </c>
      <c r="K71" s="151">
        <v>966576.56000000029</v>
      </c>
      <c r="L71" s="151">
        <v>0</v>
      </c>
      <c r="M71" s="151">
        <v>0</v>
      </c>
      <c r="N71" s="151">
        <v>0</v>
      </c>
      <c r="O71" s="151">
        <v>0</v>
      </c>
      <c r="AT71" s="165"/>
    </row>
    <row r="72" spans="1:46" customFormat="1" x14ac:dyDescent="0.2">
      <c r="A72" s="338"/>
      <c r="B72" s="188" t="s">
        <v>1241</v>
      </c>
      <c r="C72" s="151">
        <v>0</v>
      </c>
      <c r="D72" s="151">
        <v>119884.93</v>
      </c>
      <c r="E72" s="151">
        <v>119884.93</v>
      </c>
      <c r="F72" s="151">
        <v>119884.93</v>
      </c>
      <c r="G72" s="151">
        <v>119884.93</v>
      </c>
      <c r="H72" s="151">
        <v>119884.93</v>
      </c>
      <c r="I72" s="151">
        <v>119884.93</v>
      </c>
      <c r="J72" s="151">
        <v>119884.93</v>
      </c>
      <c r="K72" s="151">
        <v>119884.93</v>
      </c>
      <c r="L72" s="151">
        <v>0</v>
      </c>
      <c r="M72" s="151">
        <v>0</v>
      </c>
      <c r="N72" s="151">
        <v>0</v>
      </c>
      <c r="O72" s="151">
        <v>0</v>
      </c>
      <c r="AT72" s="165"/>
    </row>
    <row r="73" spans="1:46" customFormat="1" ht="15" x14ac:dyDescent="0.25">
      <c r="A73" s="152" t="s">
        <v>873</v>
      </c>
      <c r="B73" s="153"/>
      <c r="C73" s="153">
        <f>SUM(C56:C72)</f>
        <v>0</v>
      </c>
      <c r="D73" s="153">
        <f t="shared" ref="D73:O73" si="1">SUM(D56:D72)</f>
        <v>13401849.040000003</v>
      </c>
      <c r="E73" s="153">
        <f t="shared" si="1"/>
        <v>12351849.040000003</v>
      </c>
      <c r="F73" s="153">
        <f t="shared" si="1"/>
        <v>12351849.040000003</v>
      </c>
      <c r="G73" s="153">
        <f t="shared" si="1"/>
        <v>12351849.040000003</v>
      </c>
      <c r="H73" s="153">
        <f t="shared" si="1"/>
        <v>13401849.040000003</v>
      </c>
      <c r="I73" s="153">
        <f t="shared" si="1"/>
        <v>12351849.040000003</v>
      </c>
      <c r="J73" s="153">
        <f t="shared" si="1"/>
        <v>12351849.040000003</v>
      </c>
      <c r="K73" s="153">
        <f t="shared" si="1"/>
        <v>12351849.040000003</v>
      </c>
      <c r="L73" s="153">
        <f t="shared" si="1"/>
        <v>1050000</v>
      </c>
      <c r="M73" s="153">
        <f t="shared" si="1"/>
        <v>0</v>
      </c>
      <c r="N73" s="153">
        <f t="shared" si="1"/>
        <v>0</v>
      </c>
      <c r="O73" s="153">
        <f t="shared" si="1"/>
        <v>1050000</v>
      </c>
      <c r="AT73" s="165"/>
    </row>
    <row r="74" spans="1:46" customFormat="1" ht="15" x14ac:dyDescent="0.25">
      <c r="A74" s="154" t="s">
        <v>86</v>
      </c>
      <c r="B74" s="324"/>
      <c r="C74" s="325"/>
      <c r="D74" s="325"/>
      <c r="E74" s="325"/>
      <c r="F74" s="325"/>
      <c r="G74" s="325"/>
      <c r="H74" s="325"/>
      <c r="I74" s="325"/>
      <c r="J74" s="325"/>
      <c r="K74" s="325"/>
      <c r="L74" s="325"/>
      <c r="M74" s="325"/>
      <c r="N74" s="325"/>
      <c r="O74" s="326"/>
      <c r="AT74" s="165"/>
    </row>
    <row r="75" spans="1:46" customFormat="1" x14ac:dyDescent="0.2">
      <c r="A75" s="241" t="s">
        <v>877</v>
      </c>
      <c r="B75" s="192" t="s">
        <v>118</v>
      </c>
      <c r="C75" s="151">
        <v>9598152.0000000019</v>
      </c>
      <c r="D75" s="151">
        <v>9598152.0000000019</v>
      </c>
      <c r="E75" s="151">
        <v>9598152.0000000019</v>
      </c>
      <c r="F75" s="151">
        <v>9598152.0000000019</v>
      </c>
      <c r="G75" s="151">
        <v>9598152.0000000019</v>
      </c>
      <c r="H75" s="151">
        <v>9598152.0000000019</v>
      </c>
      <c r="I75" s="151">
        <v>9598152.0000000019</v>
      </c>
      <c r="J75" s="151">
        <v>9598152.0000000019</v>
      </c>
      <c r="K75" s="151">
        <v>9598152.0000000019</v>
      </c>
      <c r="L75" s="151">
        <v>0</v>
      </c>
      <c r="M75" s="151">
        <v>0</v>
      </c>
      <c r="N75" s="151">
        <v>0</v>
      </c>
      <c r="O75" s="151">
        <v>0</v>
      </c>
      <c r="AT75" s="165"/>
    </row>
    <row r="76" spans="1:46" customFormat="1" ht="15" x14ac:dyDescent="0.25">
      <c r="A76" s="152" t="s">
        <v>874</v>
      </c>
      <c r="B76" s="153"/>
      <c r="C76" s="153">
        <f>SUM(C75)</f>
        <v>9598152.0000000019</v>
      </c>
      <c r="D76" s="153">
        <f t="shared" ref="D76:O76" si="2">SUM(D75)</f>
        <v>9598152.0000000019</v>
      </c>
      <c r="E76" s="153">
        <f t="shared" si="2"/>
        <v>9598152.0000000019</v>
      </c>
      <c r="F76" s="153">
        <f t="shared" si="2"/>
        <v>9598152.0000000019</v>
      </c>
      <c r="G76" s="153">
        <f t="shared" si="2"/>
        <v>9598152.0000000019</v>
      </c>
      <c r="H76" s="153">
        <f t="shared" si="2"/>
        <v>9598152.0000000019</v>
      </c>
      <c r="I76" s="153">
        <f t="shared" si="2"/>
        <v>9598152.0000000019</v>
      </c>
      <c r="J76" s="153">
        <f t="shared" si="2"/>
        <v>9598152.0000000019</v>
      </c>
      <c r="K76" s="153">
        <f t="shared" si="2"/>
        <v>9598152.0000000019</v>
      </c>
      <c r="L76" s="153">
        <f t="shared" si="2"/>
        <v>0</v>
      </c>
      <c r="M76" s="153">
        <f t="shared" si="2"/>
        <v>0</v>
      </c>
      <c r="N76" s="153">
        <f t="shared" si="2"/>
        <v>0</v>
      </c>
      <c r="O76" s="153">
        <f t="shared" si="2"/>
        <v>0</v>
      </c>
      <c r="AT76" s="165"/>
    </row>
    <row r="77" spans="1:46" customFormat="1" ht="15" x14ac:dyDescent="0.25">
      <c r="A77" s="152" t="s">
        <v>87</v>
      </c>
      <c r="B77" s="334"/>
      <c r="C77" s="335"/>
      <c r="D77" s="335"/>
      <c r="E77" s="335"/>
      <c r="F77" s="335"/>
      <c r="G77" s="335"/>
      <c r="H77" s="335"/>
      <c r="I77" s="335"/>
      <c r="J77" s="335"/>
      <c r="K77" s="335"/>
      <c r="L77" s="335"/>
      <c r="M77" s="335"/>
      <c r="N77" s="335"/>
      <c r="O77" s="336"/>
      <c r="AT77" s="165"/>
    </row>
    <row r="78" spans="1:46" customFormat="1" x14ac:dyDescent="0.2">
      <c r="A78" s="333" t="s">
        <v>87</v>
      </c>
      <c r="B78" s="251" t="s">
        <v>373</v>
      </c>
      <c r="C78" s="252">
        <v>0</v>
      </c>
      <c r="D78" s="252">
        <v>342938.14000000007</v>
      </c>
      <c r="E78" s="252">
        <v>342938.14000000007</v>
      </c>
      <c r="F78" s="252">
        <v>342938.14000000007</v>
      </c>
      <c r="G78" s="252">
        <v>342938.14000000007</v>
      </c>
      <c r="H78" s="252">
        <v>342938.14000000007</v>
      </c>
      <c r="I78" s="252">
        <v>342938.14000000007</v>
      </c>
      <c r="J78" s="252">
        <v>342938.14000000007</v>
      </c>
      <c r="K78" s="252">
        <v>342938.14000000007</v>
      </c>
      <c r="L78" s="252">
        <v>0</v>
      </c>
      <c r="M78" s="252">
        <v>0</v>
      </c>
      <c r="N78" s="252">
        <v>0</v>
      </c>
      <c r="O78" s="252">
        <v>0</v>
      </c>
      <c r="AT78" s="165"/>
    </row>
    <row r="79" spans="1:46" customFormat="1" x14ac:dyDescent="0.2">
      <c r="A79" s="328"/>
      <c r="B79" s="251" t="s">
        <v>1740</v>
      </c>
      <c r="C79" s="252">
        <v>0</v>
      </c>
      <c r="D79" s="252">
        <v>12944109.249999998</v>
      </c>
      <c r="E79" s="252">
        <v>12944109.249999998</v>
      </c>
      <c r="F79" s="252">
        <v>12944109.249999998</v>
      </c>
      <c r="G79" s="252">
        <v>12944109.249999998</v>
      </c>
      <c r="H79" s="252">
        <v>12944109.249999998</v>
      </c>
      <c r="I79" s="252">
        <v>12944109.249999998</v>
      </c>
      <c r="J79" s="252">
        <v>12944109.249999998</v>
      </c>
      <c r="K79" s="252">
        <v>12944109.249999998</v>
      </c>
      <c r="L79" s="252">
        <v>0</v>
      </c>
      <c r="M79" s="252">
        <v>0</v>
      </c>
      <c r="N79" s="252">
        <v>0</v>
      </c>
      <c r="O79" s="252">
        <v>0</v>
      </c>
      <c r="AT79" s="165"/>
    </row>
    <row r="80" spans="1:46" s="243" customFormat="1" ht="16.5" customHeight="1" x14ac:dyDescent="0.25">
      <c r="A80" s="242" t="s">
        <v>1250</v>
      </c>
      <c r="B80" s="253"/>
      <c r="C80" s="253">
        <f t="shared" ref="C80:O80" si="3">SUM(C78:C79)</f>
        <v>0</v>
      </c>
      <c r="D80" s="253">
        <f t="shared" si="3"/>
        <v>13287047.389999999</v>
      </c>
      <c r="E80" s="253">
        <f t="shared" si="3"/>
        <v>13287047.389999999</v>
      </c>
      <c r="F80" s="253">
        <f t="shared" si="3"/>
        <v>13287047.389999999</v>
      </c>
      <c r="G80" s="253">
        <f t="shared" si="3"/>
        <v>13287047.389999999</v>
      </c>
      <c r="H80" s="253">
        <f t="shared" si="3"/>
        <v>13287047.389999999</v>
      </c>
      <c r="I80" s="253">
        <f t="shared" si="3"/>
        <v>13287047.389999999</v>
      </c>
      <c r="J80" s="253">
        <f t="shared" si="3"/>
        <v>13287047.389999999</v>
      </c>
      <c r="K80" s="253">
        <f t="shared" si="3"/>
        <v>13287047.389999999</v>
      </c>
      <c r="L80" s="253">
        <f t="shared" si="3"/>
        <v>0</v>
      </c>
      <c r="M80" s="253">
        <f t="shared" si="3"/>
        <v>0</v>
      </c>
      <c r="N80" s="253">
        <f t="shared" si="3"/>
        <v>0</v>
      </c>
      <c r="O80" s="253">
        <f t="shared" si="3"/>
        <v>0</v>
      </c>
      <c r="AT80" s="244"/>
    </row>
    <row r="81" spans="1:46" customFormat="1" ht="15" x14ac:dyDescent="0.25">
      <c r="A81" s="154" t="s">
        <v>875</v>
      </c>
      <c r="B81" s="330"/>
      <c r="C81" s="331"/>
      <c r="D81" s="331"/>
      <c r="E81" s="331"/>
      <c r="F81" s="331"/>
      <c r="G81" s="331"/>
      <c r="H81" s="331"/>
      <c r="I81" s="331"/>
      <c r="J81" s="331"/>
      <c r="K81" s="331"/>
      <c r="L81" s="331"/>
      <c r="M81" s="331"/>
      <c r="N81" s="331"/>
      <c r="O81" s="332"/>
      <c r="AT81" s="165"/>
    </row>
    <row r="82" spans="1:46" customFormat="1" x14ac:dyDescent="0.2">
      <c r="A82" s="333" t="s">
        <v>875</v>
      </c>
      <c r="B82" s="251" t="s">
        <v>1754</v>
      </c>
      <c r="C82" s="252">
        <v>0</v>
      </c>
      <c r="D82" s="252">
        <v>8962115.2500000019</v>
      </c>
      <c r="E82" s="252">
        <v>8962115.2500000019</v>
      </c>
      <c r="F82" s="252">
        <v>8962115.2500000019</v>
      </c>
      <c r="G82" s="252">
        <v>8962115.2500000019</v>
      </c>
      <c r="H82" s="252">
        <v>8962115.2500000019</v>
      </c>
      <c r="I82" s="252">
        <v>8962115.2500000019</v>
      </c>
      <c r="J82" s="252">
        <v>8962115.2500000019</v>
      </c>
      <c r="K82" s="252">
        <v>8962115.2500000019</v>
      </c>
      <c r="L82" s="252">
        <v>0</v>
      </c>
      <c r="M82" s="252">
        <v>0</v>
      </c>
      <c r="N82" s="252">
        <v>0</v>
      </c>
      <c r="O82" s="252">
        <v>0</v>
      </c>
      <c r="AT82" s="165"/>
    </row>
    <row r="83" spans="1:46" customFormat="1" x14ac:dyDescent="0.2">
      <c r="A83" s="328"/>
      <c r="B83" s="251" t="s">
        <v>1171</v>
      </c>
      <c r="C83" s="252">
        <v>0</v>
      </c>
      <c r="D83" s="252">
        <v>8721149.7100000028</v>
      </c>
      <c r="E83" s="252">
        <v>8721149.7100000028</v>
      </c>
      <c r="F83" s="252">
        <v>8721149.7100000028</v>
      </c>
      <c r="G83" s="252">
        <v>8721149.7100000028</v>
      </c>
      <c r="H83" s="252">
        <v>8721149.7100000028</v>
      </c>
      <c r="I83" s="252">
        <v>8721149.7100000028</v>
      </c>
      <c r="J83" s="252">
        <v>8721149.7100000028</v>
      </c>
      <c r="K83" s="252">
        <v>8721149.7100000028</v>
      </c>
      <c r="L83" s="252">
        <v>0</v>
      </c>
      <c r="M83" s="252">
        <v>0</v>
      </c>
      <c r="N83" s="252">
        <v>0</v>
      </c>
      <c r="O83" s="252">
        <v>0</v>
      </c>
      <c r="AT83" s="165"/>
    </row>
    <row r="84" spans="1:46" customFormat="1" x14ac:dyDescent="0.2">
      <c r="A84" s="328"/>
      <c r="B84" s="251" t="s">
        <v>143</v>
      </c>
      <c r="C84" s="252">
        <v>0</v>
      </c>
      <c r="D84" s="252">
        <v>12916325.619999999</v>
      </c>
      <c r="E84" s="252">
        <v>12916325.619999999</v>
      </c>
      <c r="F84" s="252">
        <v>12916325.619999999</v>
      </c>
      <c r="G84" s="252">
        <v>12916325.619999999</v>
      </c>
      <c r="H84" s="252">
        <v>12916325.619999999</v>
      </c>
      <c r="I84" s="252">
        <v>12916325.619999999</v>
      </c>
      <c r="J84" s="252">
        <v>12916325.619999999</v>
      </c>
      <c r="K84" s="252">
        <v>12916325.619999999</v>
      </c>
      <c r="L84" s="252">
        <v>0</v>
      </c>
      <c r="M84" s="252">
        <v>0</v>
      </c>
      <c r="N84" s="252">
        <v>0</v>
      </c>
      <c r="O84" s="252">
        <v>0</v>
      </c>
      <c r="AT84" s="165"/>
    </row>
    <row r="85" spans="1:46" customFormat="1" x14ac:dyDescent="0.2">
      <c r="A85" s="328"/>
      <c r="B85" s="254" t="s">
        <v>1738</v>
      </c>
      <c r="C85" s="252">
        <v>0</v>
      </c>
      <c r="D85" s="252">
        <v>2287753.2400000007</v>
      </c>
      <c r="E85" s="252">
        <v>2287753.2400000007</v>
      </c>
      <c r="F85" s="252">
        <v>2287753.2400000007</v>
      </c>
      <c r="G85" s="252">
        <v>2287753.2400000007</v>
      </c>
      <c r="H85" s="252">
        <v>2287753.2400000007</v>
      </c>
      <c r="I85" s="252">
        <v>2287753.2400000007</v>
      </c>
      <c r="J85" s="252">
        <v>2287753.2400000007</v>
      </c>
      <c r="K85" s="252">
        <v>2287753.2400000007</v>
      </c>
      <c r="L85" s="252">
        <v>0</v>
      </c>
      <c r="M85" s="252">
        <v>0</v>
      </c>
      <c r="N85" s="252">
        <v>0</v>
      </c>
      <c r="O85" s="252">
        <v>0</v>
      </c>
      <c r="AT85" s="165"/>
    </row>
    <row r="86" spans="1:46" customFormat="1" ht="17.25" customHeight="1" x14ac:dyDescent="0.25">
      <c r="A86" s="152" t="s">
        <v>878</v>
      </c>
      <c r="B86" s="153"/>
      <c r="C86" s="153">
        <f t="shared" ref="C86:O86" si="4">SUM(C82:C85)</f>
        <v>0</v>
      </c>
      <c r="D86" s="153">
        <f t="shared" si="4"/>
        <v>32887343.820000008</v>
      </c>
      <c r="E86" s="153">
        <f t="shared" si="4"/>
        <v>32887343.820000008</v>
      </c>
      <c r="F86" s="153">
        <f t="shared" si="4"/>
        <v>32887343.820000008</v>
      </c>
      <c r="G86" s="153">
        <f t="shared" si="4"/>
        <v>32887343.820000008</v>
      </c>
      <c r="H86" s="153">
        <f t="shared" si="4"/>
        <v>32887343.820000008</v>
      </c>
      <c r="I86" s="153">
        <f t="shared" si="4"/>
        <v>32887343.820000008</v>
      </c>
      <c r="J86" s="153">
        <f t="shared" si="4"/>
        <v>32887343.820000008</v>
      </c>
      <c r="K86" s="153">
        <f t="shared" si="4"/>
        <v>32887343.820000008</v>
      </c>
      <c r="L86" s="153">
        <f t="shared" si="4"/>
        <v>0</v>
      </c>
      <c r="M86" s="153">
        <f t="shared" si="4"/>
        <v>0</v>
      </c>
      <c r="N86" s="153">
        <f t="shared" si="4"/>
        <v>0</v>
      </c>
      <c r="O86" s="153">
        <f t="shared" si="4"/>
        <v>0</v>
      </c>
      <c r="AT86" s="165"/>
    </row>
    <row r="87" spans="1:46" customFormat="1" ht="15" x14ac:dyDescent="0.25">
      <c r="A87" s="154" t="s">
        <v>879</v>
      </c>
      <c r="B87" s="324"/>
      <c r="C87" s="325"/>
      <c r="D87" s="325"/>
      <c r="E87" s="325"/>
      <c r="F87" s="325"/>
      <c r="G87" s="325"/>
      <c r="H87" s="325"/>
      <c r="I87" s="325"/>
      <c r="J87" s="325"/>
      <c r="K87" s="325"/>
      <c r="L87" s="325"/>
      <c r="M87" s="325"/>
      <c r="N87" s="325"/>
      <c r="O87" s="326"/>
      <c r="AT87" s="165"/>
    </row>
    <row r="88" spans="1:46" customFormat="1" x14ac:dyDescent="0.2">
      <c r="A88" s="327" t="s">
        <v>35</v>
      </c>
      <c r="B88" s="192" t="s">
        <v>1734</v>
      </c>
      <c r="C88" s="151">
        <v>2525174.4700000007</v>
      </c>
      <c r="D88" s="151">
        <v>599309.55000000028</v>
      </c>
      <c r="E88" s="151">
        <v>0</v>
      </c>
      <c r="F88" s="151">
        <v>0</v>
      </c>
      <c r="G88" s="151">
        <v>0</v>
      </c>
      <c r="H88" s="151">
        <v>599309.55000000028</v>
      </c>
      <c r="I88" s="151">
        <v>0</v>
      </c>
      <c r="J88" s="151">
        <v>0</v>
      </c>
      <c r="K88" s="151">
        <v>0</v>
      </c>
      <c r="L88" s="151">
        <v>599309.55000000028</v>
      </c>
      <c r="M88" s="151">
        <v>0</v>
      </c>
      <c r="N88" s="151">
        <v>0</v>
      </c>
      <c r="O88" s="151">
        <v>599309.55000000028</v>
      </c>
      <c r="AT88" s="165"/>
    </row>
    <row r="89" spans="1:46" customFormat="1" x14ac:dyDescent="0.2">
      <c r="A89" s="328"/>
      <c r="B89" s="192" t="s">
        <v>144</v>
      </c>
      <c r="C89" s="151">
        <v>6770725.2500000009</v>
      </c>
      <c r="D89" s="151">
        <v>6045.9600000000009</v>
      </c>
      <c r="E89" s="151">
        <v>0</v>
      </c>
      <c r="F89" s="151">
        <v>0</v>
      </c>
      <c r="G89" s="151">
        <v>0</v>
      </c>
      <c r="H89" s="151">
        <v>6045.9600000000009</v>
      </c>
      <c r="I89" s="151">
        <v>0</v>
      </c>
      <c r="J89" s="151">
        <v>0</v>
      </c>
      <c r="K89" s="151">
        <v>0</v>
      </c>
      <c r="L89" s="151">
        <v>6045.9600000000009</v>
      </c>
      <c r="M89" s="151">
        <v>0</v>
      </c>
      <c r="N89" s="151">
        <v>0</v>
      </c>
      <c r="O89" s="151">
        <v>6045.9600000000009</v>
      </c>
      <c r="AT89" s="165"/>
    </row>
    <row r="90" spans="1:46" customFormat="1" x14ac:dyDescent="0.2">
      <c r="A90" s="328"/>
      <c r="B90" s="192" t="s">
        <v>141</v>
      </c>
      <c r="C90" s="151">
        <v>4259992.3100000005</v>
      </c>
      <c r="D90" s="151">
        <v>273763.77000000008</v>
      </c>
      <c r="E90" s="151">
        <v>0</v>
      </c>
      <c r="F90" s="151">
        <v>0</v>
      </c>
      <c r="G90" s="151">
        <v>0</v>
      </c>
      <c r="H90" s="151">
        <v>273763.77000000008</v>
      </c>
      <c r="I90" s="151">
        <v>0</v>
      </c>
      <c r="J90" s="151">
        <v>0</v>
      </c>
      <c r="K90" s="151">
        <v>0</v>
      </c>
      <c r="L90" s="151">
        <v>273763.77000000008</v>
      </c>
      <c r="M90" s="151">
        <v>0</v>
      </c>
      <c r="N90" s="151">
        <v>0</v>
      </c>
      <c r="O90" s="151">
        <v>273763.77000000008</v>
      </c>
      <c r="AT90" s="165"/>
    </row>
    <row r="91" spans="1:46" customFormat="1" x14ac:dyDescent="0.2">
      <c r="A91" s="328"/>
      <c r="B91" s="192" t="s">
        <v>373</v>
      </c>
      <c r="C91" s="151">
        <v>11000000</v>
      </c>
      <c r="D91" s="151">
        <v>725911.60000000021</v>
      </c>
      <c r="E91" s="151">
        <v>0</v>
      </c>
      <c r="F91" s="151">
        <v>0</v>
      </c>
      <c r="G91" s="151">
        <v>0</v>
      </c>
      <c r="H91" s="151">
        <v>725911.60000000021</v>
      </c>
      <c r="I91" s="151">
        <v>0</v>
      </c>
      <c r="J91" s="151">
        <v>0</v>
      </c>
      <c r="K91" s="151">
        <v>0</v>
      </c>
      <c r="L91" s="151">
        <v>725911.60000000021</v>
      </c>
      <c r="M91" s="151">
        <v>0</v>
      </c>
      <c r="N91" s="151">
        <v>0</v>
      </c>
      <c r="O91" s="151">
        <v>725911.60000000021</v>
      </c>
      <c r="AT91" s="165"/>
    </row>
    <row r="92" spans="1:46" customFormat="1" x14ac:dyDescent="0.2">
      <c r="A92" s="328"/>
      <c r="B92" s="192" t="s">
        <v>1743</v>
      </c>
      <c r="C92" s="151">
        <v>0</v>
      </c>
      <c r="D92" s="151">
        <v>2.7399999999999998</v>
      </c>
      <c r="E92" s="151">
        <v>0</v>
      </c>
      <c r="F92" s="151">
        <v>0</v>
      </c>
      <c r="G92" s="151">
        <v>0</v>
      </c>
      <c r="H92" s="151">
        <v>2.7399999999999998</v>
      </c>
      <c r="I92" s="151">
        <v>0</v>
      </c>
      <c r="J92" s="151">
        <v>0</v>
      </c>
      <c r="K92" s="151">
        <v>0</v>
      </c>
      <c r="L92" s="151">
        <v>2.7399999999999998</v>
      </c>
      <c r="M92" s="151">
        <v>0</v>
      </c>
      <c r="N92" s="151">
        <v>0</v>
      </c>
      <c r="O92" s="151">
        <v>2.7399999999999998</v>
      </c>
      <c r="AT92" s="165"/>
    </row>
    <row r="93" spans="1:46" customFormat="1" x14ac:dyDescent="0.2">
      <c r="A93" s="328"/>
      <c r="B93" s="192" t="s">
        <v>1744</v>
      </c>
      <c r="C93" s="151">
        <v>0</v>
      </c>
      <c r="D93" s="151">
        <v>80.289999999999992</v>
      </c>
      <c r="E93" s="151">
        <v>0</v>
      </c>
      <c r="F93" s="151">
        <v>0</v>
      </c>
      <c r="G93" s="151">
        <v>0</v>
      </c>
      <c r="H93" s="151">
        <v>80.289999999999992</v>
      </c>
      <c r="I93" s="151">
        <v>0</v>
      </c>
      <c r="J93" s="151">
        <v>0</v>
      </c>
      <c r="K93" s="151">
        <v>0</v>
      </c>
      <c r="L93" s="151">
        <v>80.289999999999992</v>
      </c>
      <c r="M93" s="151">
        <v>0</v>
      </c>
      <c r="N93" s="151">
        <v>0</v>
      </c>
      <c r="O93" s="151">
        <v>80.289999999999992</v>
      </c>
      <c r="AT93" s="165"/>
    </row>
    <row r="94" spans="1:46" customFormat="1" x14ac:dyDescent="0.2">
      <c r="A94" s="328"/>
      <c r="B94" s="192" t="s">
        <v>1740</v>
      </c>
      <c r="C94" s="151">
        <v>0</v>
      </c>
      <c r="D94" s="151">
        <v>73290.84</v>
      </c>
      <c r="E94" s="151">
        <v>0</v>
      </c>
      <c r="F94" s="151">
        <v>0</v>
      </c>
      <c r="G94" s="151">
        <v>0</v>
      </c>
      <c r="H94" s="151">
        <v>73290.84</v>
      </c>
      <c r="I94" s="151">
        <v>0</v>
      </c>
      <c r="J94" s="151">
        <v>0</v>
      </c>
      <c r="K94" s="151">
        <v>0</v>
      </c>
      <c r="L94" s="151">
        <v>73290.84</v>
      </c>
      <c r="M94" s="151">
        <v>0</v>
      </c>
      <c r="N94" s="151">
        <v>0</v>
      </c>
      <c r="O94" s="151">
        <v>73290.84</v>
      </c>
      <c r="AT94" s="165"/>
    </row>
    <row r="95" spans="1:46" customFormat="1" x14ac:dyDescent="0.2">
      <c r="A95" s="328"/>
      <c r="B95" s="192" t="s">
        <v>1754</v>
      </c>
      <c r="C95" s="151">
        <v>0</v>
      </c>
      <c r="D95" s="151">
        <v>228300.68000000008</v>
      </c>
      <c r="E95" s="151">
        <v>0</v>
      </c>
      <c r="F95" s="151">
        <v>0</v>
      </c>
      <c r="G95" s="151">
        <v>0</v>
      </c>
      <c r="H95" s="151">
        <v>228300.68000000008</v>
      </c>
      <c r="I95" s="151">
        <v>0</v>
      </c>
      <c r="J95" s="151">
        <v>0</v>
      </c>
      <c r="K95" s="151">
        <v>0</v>
      </c>
      <c r="L95" s="151">
        <v>228300.68000000008</v>
      </c>
      <c r="M95" s="151">
        <v>0</v>
      </c>
      <c r="N95" s="151">
        <v>0</v>
      </c>
      <c r="O95" s="151">
        <v>228300.68000000008</v>
      </c>
      <c r="AT95" s="165"/>
    </row>
    <row r="96" spans="1:46" customFormat="1" x14ac:dyDescent="0.2">
      <c r="A96" s="328"/>
      <c r="B96" s="192" t="s">
        <v>1736</v>
      </c>
      <c r="C96" s="151">
        <v>0</v>
      </c>
      <c r="D96" s="151">
        <v>296013.30000000005</v>
      </c>
      <c r="E96" s="151">
        <v>0</v>
      </c>
      <c r="F96" s="151">
        <v>0</v>
      </c>
      <c r="G96" s="151">
        <v>0</v>
      </c>
      <c r="H96" s="151">
        <v>296013.30000000005</v>
      </c>
      <c r="I96" s="151">
        <v>0</v>
      </c>
      <c r="J96" s="151">
        <v>0</v>
      </c>
      <c r="K96" s="151">
        <v>0</v>
      </c>
      <c r="L96" s="151">
        <v>296013.30000000005</v>
      </c>
      <c r="M96" s="151">
        <v>0</v>
      </c>
      <c r="N96" s="151">
        <v>0</v>
      </c>
      <c r="O96" s="151">
        <v>296013.30000000005</v>
      </c>
      <c r="AT96" s="165"/>
    </row>
    <row r="97" spans="1:46" customFormat="1" x14ac:dyDescent="0.2">
      <c r="A97" s="328"/>
      <c r="B97" s="192" t="s">
        <v>1171</v>
      </c>
      <c r="C97" s="151">
        <v>0</v>
      </c>
      <c r="D97" s="151">
        <v>254790.7000000001</v>
      </c>
      <c r="E97" s="151">
        <v>0</v>
      </c>
      <c r="F97" s="151">
        <v>0</v>
      </c>
      <c r="G97" s="151">
        <v>0</v>
      </c>
      <c r="H97" s="151">
        <v>254790.7000000001</v>
      </c>
      <c r="I97" s="151">
        <v>0</v>
      </c>
      <c r="J97" s="151">
        <v>0</v>
      </c>
      <c r="K97" s="151">
        <v>0</v>
      </c>
      <c r="L97" s="151">
        <v>254790.7000000001</v>
      </c>
      <c r="M97" s="151">
        <v>0</v>
      </c>
      <c r="N97" s="151">
        <v>0</v>
      </c>
      <c r="O97" s="151">
        <v>254790.7000000001</v>
      </c>
      <c r="AT97" s="165"/>
    </row>
    <row r="98" spans="1:46" customFormat="1" x14ac:dyDescent="0.2">
      <c r="A98" s="328"/>
      <c r="B98" s="192" t="s">
        <v>920</v>
      </c>
      <c r="C98" s="151">
        <v>0</v>
      </c>
      <c r="D98" s="151">
        <v>305494.25000000006</v>
      </c>
      <c r="E98" s="151">
        <v>0</v>
      </c>
      <c r="F98" s="151">
        <v>0</v>
      </c>
      <c r="G98" s="151">
        <v>0</v>
      </c>
      <c r="H98" s="151">
        <v>305494.25000000006</v>
      </c>
      <c r="I98" s="151">
        <v>0</v>
      </c>
      <c r="J98" s="151">
        <v>0</v>
      </c>
      <c r="K98" s="151">
        <v>0</v>
      </c>
      <c r="L98" s="151">
        <v>305494.25000000006</v>
      </c>
      <c r="M98" s="151">
        <v>0</v>
      </c>
      <c r="N98" s="151">
        <v>0</v>
      </c>
      <c r="O98" s="151">
        <v>305494.25000000006</v>
      </c>
      <c r="AT98" s="165"/>
    </row>
    <row r="99" spans="1:46" customFormat="1" x14ac:dyDescent="0.2">
      <c r="A99" s="328"/>
      <c r="B99" s="192" t="s">
        <v>143</v>
      </c>
      <c r="C99" s="151">
        <v>0</v>
      </c>
      <c r="D99" s="151">
        <v>83.38</v>
      </c>
      <c r="E99" s="151">
        <v>0</v>
      </c>
      <c r="F99" s="151">
        <v>0</v>
      </c>
      <c r="G99" s="151">
        <v>0</v>
      </c>
      <c r="H99" s="151">
        <v>83.38</v>
      </c>
      <c r="I99" s="151">
        <v>0</v>
      </c>
      <c r="J99" s="151">
        <v>0</v>
      </c>
      <c r="K99" s="151">
        <v>0</v>
      </c>
      <c r="L99" s="151">
        <v>83.38</v>
      </c>
      <c r="M99" s="151">
        <v>0</v>
      </c>
      <c r="N99" s="151">
        <v>0</v>
      </c>
      <c r="O99" s="151">
        <v>83.38</v>
      </c>
      <c r="AT99" s="165"/>
    </row>
    <row r="100" spans="1:46" customFormat="1" x14ac:dyDescent="0.2">
      <c r="A100" s="328"/>
      <c r="B100" s="192" t="s">
        <v>119</v>
      </c>
      <c r="C100" s="151">
        <v>65809527.350000009</v>
      </c>
      <c r="D100" s="151">
        <v>32294.760000000009</v>
      </c>
      <c r="E100" s="151">
        <v>0</v>
      </c>
      <c r="F100" s="151">
        <v>0</v>
      </c>
      <c r="G100" s="151">
        <v>0</v>
      </c>
      <c r="H100" s="151">
        <v>32294.760000000009</v>
      </c>
      <c r="I100" s="151">
        <v>0</v>
      </c>
      <c r="J100" s="151">
        <v>0</v>
      </c>
      <c r="K100" s="151">
        <v>0</v>
      </c>
      <c r="L100" s="151">
        <v>32294.760000000009</v>
      </c>
      <c r="M100" s="151">
        <v>0</v>
      </c>
      <c r="N100" s="151">
        <v>0</v>
      </c>
      <c r="O100" s="151">
        <v>32294.760000000009</v>
      </c>
      <c r="AT100" s="165"/>
    </row>
    <row r="101" spans="1:46" customFormat="1" x14ac:dyDescent="0.2">
      <c r="A101" s="328"/>
      <c r="B101" s="192" t="s">
        <v>120</v>
      </c>
      <c r="C101" s="151">
        <v>0</v>
      </c>
      <c r="D101" s="151">
        <v>1950.56</v>
      </c>
      <c r="E101" s="151">
        <v>0</v>
      </c>
      <c r="F101" s="151">
        <v>0</v>
      </c>
      <c r="G101" s="151">
        <v>0</v>
      </c>
      <c r="H101" s="151">
        <v>1950.56</v>
      </c>
      <c r="I101" s="151">
        <v>0</v>
      </c>
      <c r="J101" s="151">
        <v>0</v>
      </c>
      <c r="K101" s="151">
        <v>0</v>
      </c>
      <c r="L101" s="151">
        <v>1950.56</v>
      </c>
      <c r="M101" s="151">
        <v>0</v>
      </c>
      <c r="N101" s="151">
        <v>0</v>
      </c>
      <c r="O101" s="151">
        <v>1950.56</v>
      </c>
      <c r="AT101" s="165"/>
    </row>
    <row r="102" spans="1:46" customFormat="1" x14ac:dyDescent="0.2">
      <c r="A102" s="328"/>
      <c r="B102" s="192" t="s">
        <v>142</v>
      </c>
      <c r="C102" s="151">
        <v>0</v>
      </c>
      <c r="D102" s="151">
        <v>184413.06000000008</v>
      </c>
      <c r="E102" s="151">
        <v>0</v>
      </c>
      <c r="F102" s="151">
        <v>0</v>
      </c>
      <c r="G102" s="151">
        <v>0</v>
      </c>
      <c r="H102" s="151">
        <v>184413.06000000008</v>
      </c>
      <c r="I102" s="151">
        <v>0</v>
      </c>
      <c r="J102" s="151">
        <v>0</v>
      </c>
      <c r="K102" s="151">
        <v>0</v>
      </c>
      <c r="L102" s="151">
        <v>184413.06000000008</v>
      </c>
      <c r="M102" s="151">
        <v>0</v>
      </c>
      <c r="N102" s="151">
        <v>0</v>
      </c>
      <c r="O102" s="151">
        <v>184413.06000000008</v>
      </c>
      <c r="AT102" s="165"/>
    </row>
    <row r="103" spans="1:46" customFormat="1" x14ac:dyDescent="0.2">
      <c r="A103" s="328"/>
      <c r="B103" s="192" t="s">
        <v>1738</v>
      </c>
      <c r="C103" s="151">
        <v>0</v>
      </c>
      <c r="D103" s="151">
        <v>0</v>
      </c>
      <c r="E103" s="151">
        <v>0</v>
      </c>
      <c r="F103" s="151">
        <v>0</v>
      </c>
      <c r="G103" s="151">
        <v>0</v>
      </c>
      <c r="H103" s="151">
        <v>0</v>
      </c>
      <c r="I103" s="151">
        <v>0</v>
      </c>
      <c r="J103" s="151">
        <v>0</v>
      </c>
      <c r="K103" s="151">
        <v>0</v>
      </c>
      <c r="L103" s="151">
        <v>0</v>
      </c>
      <c r="M103" s="151">
        <v>0</v>
      </c>
      <c r="N103" s="151">
        <v>0</v>
      </c>
      <c r="O103" s="151">
        <v>0</v>
      </c>
      <c r="AT103" s="165"/>
    </row>
    <row r="104" spans="1:46" customFormat="1" x14ac:dyDescent="0.2">
      <c r="A104" s="328"/>
      <c r="B104" s="192" t="s">
        <v>1737</v>
      </c>
      <c r="C104" s="151">
        <v>0</v>
      </c>
      <c r="D104" s="151">
        <v>0</v>
      </c>
      <c r="E104" s="151">
        <v>0</v>
      </c>
      <c r="F104" s="151">
        <v>0</v>
      </c>
      <c r="G104" s="151">
        <v>0</v>
      </c>
      <c r="H104" s="151">
        <v>0</v>
      </c>
      <c r="I104" s="151">
        <v>0</v>
      </c>
      <c r="J104" s="151">
        <v>0</v>
      </c>
      <c r="K104" s="151">
        <v>0</v>
      </c>
      <c r="L104" s="151">
        <v>0</v>
      </c>
      <c r="M104" s="151">
        <v>0</v>
      </c>
      <c r="N104" s="151">
        <v>0</v>
      </c>
      <c r="O104" s="151">
        <v>0</v>
      </c>
      <c r="AT104" s="165"/>
    </row>
    <row r="105" spans="1:46" customFormat="1" x14ac:dyDescent="0.2">
      <c r="A105" s="328"/>
      <c r="B105" s="192" t="s">
        <v>1242</v>
      </c>
      <c r="C105" s="151">
        <v>0</v>
      </c>
      <c r="D105" s="151">
        <v>0</v>
      </c>
      <c r="E105" s="151">
        <v>0</v>
      </c>
      <c r="F105" s="151">
        <v>0</v>
      </c>
      <c r="G105" s="151">
        <v>0</v>
      </c>
      <c r="H105" s="151">
        <v>0</v>
      </c>
      <c r="I105" s="151">
        <v>0</v>
      </c>
      <c r="J105" s="151">
        <v>0</v>
      </c>
      <c r="K105" s="151">
        <v>0</v>
      </c>
      <c r="L105" s="151">
        <v>0</v>
      </c>
      <c r="M105" s="151">
        <v>0</v>
      </c>
      <c r="N105" s="151">
        <v>0</v>
      </c>
      <c r="O105" s="151">
        <v>0</v>
      </c>
      <c r="AT105" s="165"/>
    </row>
    <row r="106" spans="1:46" customFormat="1" x14ac:dyDescent="0.2">
      <c r="A106" s="328"/>
      <c r="B106" s="192" t="s">
        <v>1760</v>
      </c>
      <c r="C106" s="151">
        <v>0</v>
      </c>
      <c r="D106" s="151">
        <v>0</v>
      </c>
      <c r="E106" s="151">
        <v>0</v>
      </c>
      <c r="F106" s="151">
        <v>0</v>
      </c>
      <c r="G106" s="151">
        <v>0</v>
      </c>
      <c r="H106" s="151">
        <v>0</v>
      </c>
      <c r="I106" s="151">
        <v>0</v>
      </c>
      <c r="J106" s="151">
        <v>0</v>
      </c>
      <c r="K106" s="151">
        <v>0</v>
      </c>
      <c r="L106" s="151">
        <v>0</v>
      </c>
      <c r="M106" s="151">
        <v>0</v>
      </c>
      <c r="N106" s="151">
        <v>0</v>
      </c>
      <c r="O106" s="151">
        <v>0</v>
      </c>
      <c r="AT106" s="165"/>
    </row>
    <row r="107" spans="1:46" customFormat="1" x14ac:dyDescent="0.2">
      <c r="A107" s="328"/>
      <c r="B107" s="192" t="s">
        <v>1240</v>
      </c>
      <c r="C107" s="151">
        <v>0</v>
      </c>
      <c r="D107" s="151">
        <v>0</v>
      </c>
      <c r="E107" s="151">
        <v>0</v>
      </c>
      <c r="F107" s="151">
        <v>0</v>
      </c>
      <c r="G107" s="151">
        <v>0</v>
      </c>
      <c r="H107" s="151">
        <v>0</v>
      </c>
      <c r="I107" s="151">
        <v>0</v>
      </c>
      <c r="J107" s="151">
        <v>0</v>
      </c>
      <c r="K107" s="151">
        <v>0</v>
      </c>
      <c r="L107" s="151">
        <v>0</v>
      </c>
      <c r="M107" s="151">
        <v>0</v>
      </c>
      <c r="N107" s="151">
        <v>0</v>
      </c>
      <c r="O107" s="151">
        <v>0</v>
      </c>
      <c r="AT107" s="165"/>
    </row>
    <row r="108" spans="1:46" customFormat="1" x14ac:dyDescent="0.2">
      <c r="A108" s="328"/>
      <c r="B108" s="192" t="s">
        <v>1246</v>
      </c>
      <c r="C108" s="151">
        <v>0</v>
      </c>
      <c r="D108" s="151">
        <v>0</v>
      </c>
      <c r="E108" s="151">
        <v>0</v>
      </c>
      <c r="F108" s="151">
        <v>0</v>
      </c>
      <c r="G108" s="151">
        <v>0</v>
      </c>
      <c r="H108" s="151">
        <v>0</v>
      </c>
      <c r="I108" s="151">
        <v>0</v>
      </c>
      <c r="J108" s="151">
        <v>0</v>
      </c>
      <c r="K108" s="151">
        <v>0</v>
      </c>
      <c r="L108" s="151">
        <v>0</v>
      </c>
      <c r="M108" s="151">
        <v>0</v>
      </c>
      <c r="N108" s="151">
        <v>0</v>
      </c>
      <c r="O108" s="151">
        <v>0</v>
      </c>
      <c r="AT108" s="165"/>
    </row>
    <row r="109" spans="1:46" customFormat="1" x14ac:dyDescent="0.2">
      <c r="A109" s="328"/>
      <c r="B109" s="192" t="s">
        <v>1762</v>
      </c>
      <c r="C109" s="151">
        <v>0</v>
      </c>
      <c r="D109" s="151">
        <v>9705.9200000000019</v>
      </c>
      <c r="E109" s="151">
        <v>0</v>
      </c>
      <c r="F109" s="151">
        <v>0</v>
      </c>
      <c r="G109" s="151">
        <v>0</v>
      </c>
      <c r="H109" s="151">
        <v>9705.9200000000019</v>
      </c>
      <c r="I109" s="151">
        <v>0</v>
      </c>
      <c r="J109" s="151">
        <v>0</v>
      </c>
      <c r="K109" s="151">
        <v>0</v>
      </c>
      <c r="L109" s="151">
        <v>9705.9200000000019</v>
      </c>
      <c r="M109" s="151">
        <v>0</v>
      </c>
      <c r="N109" s="151">
        <v>0</v>
      </c>
      <c r="O109" s="151">
        <v>9705.9200000000019</v>
      </c>
      <c r="AT109" s="165"/>
    </row>
    <row r="110" spans="1:46" customFormat="1" x14ac:dyDescent="0.2">
      <c r="A110" s="328"/>
      <c r="B110" s="192" t="s">
        <v>1746</v>
      </c>
      <c r="C110" s="151">
        <v>0</v>
      </c>
      <c r="D110" s="151">
        <v>0</v>
      </c>
      <c r="E110" s="151">
        <v>0</v>
      </c>
      <c r="F110" s="151">
        <v>0</v>
      </c>
      <c r="G110" s="151">
        <v>0</v>
      </c>
      <c r="H110" s="151">
        <v>0</v>
      </c>
      <c r="I110" s="151">
        <v>0</v>
      </c>
      <c r="J110" s="151">
        <v>0</v>
      </c>
      <c r="K110" s="151">
        <v>0</v>
      </c>
      <c r="L110" s="151">
        <v>0</v>
      </c>
      <c r="M110" s="151">
        <v>0</v>
      </c>
      <c r="N110" s="151">
        <v>0</v>
      </c>
      <c r="O110" s="151">
        <v>0</v>
      </c>
      <c r="AT110" s="165"/>
    </row>
    <row r="111" spans="1:46" customFormat="1" x14ac:dyDescent="0.2">
      <c r="A111" s="328"/>
      <c r="B111" s="192" t="s">
        <v>1761</v>
      </c>
      <c r="C111" s="151">
        <v>0</v>
      </c>
      <c r="D111" s="151">
        <v>0</v>
      </c>
      <c r="E111" s="151">
        <v>0</v>
      </c>
      <c r="F111" s="151">
        <v>0</v>
      </c>
      <c r="G111" s="151">
        <v>0</v>
      </c>
      <c r="H111" s="151">
        <v>0</v>
      </c>
      <c r="I111" s="151">
        <v>0</v>
      </c>
      <c r="J111" s="151">
        <v>0</v>
      </c>
      <c r="K111" s="151">
        <v>0</v>
      </c>
      <c r="L111" s="151">
        <v>0</v>
      </c>
      <c r="M111" s="151">
        <v>0</v>
      </c>
      <c r="N111" s="151">
        <v>0</v>
      </c>
      <c r="O111" s="151">
        <v>0</v>
      </c>
      <c r="AT111" s="165"/>
    </row>
    <row r="112" spans="1:46" customFormat="1" x14ac:dyDescent="0.2">
      <c r="A112" s="328"/>
      <c r="B112" s="192" t="s">
        <v>1759</v>
      </c>
      <c r="C112" s="151">
        <v>0</v>
      </c>
      <c r="D112" s="151">
        <v>16352.349999999999</v>
      </c>
      <c r="E112" s="151">
        <v>0</v>
      </c>
      <c r="F112" s="151">
        <v>0</v>
      </c>
      <c r="G112" s="151">
        <v>0</v>
      </c>
      <c r="H112" s="151">
        <v>16352.349999999999</v>
      </c>
      <c r="I112" s="151">
        <v>0</v>
      </c>
      <c r="J112" s="151">
        <v>0</v>
      </c>
      <c r="K112" s="151">
        <v>0</v>
      </c>
      <c r="L112" s="151">
        <v>16352.349999999999</v>
      </c>
      <c r="M112" s="151">
        <v>0</v>
      </c>
      <c r="N112" s="151">
        <v>0</v>
      </c>
      <c r="O112" s="151">
        <v>16352.349999999999</v>
      </c>
      <c r="AT112" s="165"/>
    </row>
    <row r="113" spans="1:46" customFormat="1" x14ac:dyDescent="0.2">
      <c r="A113" s="328"/>
      <c r="B113" s="192" t="s">
        <v>1245</v>
      </c>
      <c r="C113" s="151">
        <v>0</v>
      </c>
      <c r="D113" s="151">
        <v>0</v>
      </c>
      <c r="E113" s="151">
        <v>0</v>
      </c>
      <c r="F113" s="151">
        <v>0</v>
      </c>
      <c r="G113" s="151">
        <v>0</v>
      </c>
      <c r="H113" s="151">
        <v>0</v>
      </c>
      <c r="I113" s="151">
        <v>0</v>
      </c>
      <c r="J113" s="151">
        <v>0</v>
      </c>
      <c r="K113" s="151">
        <v>0</v>
      </c>
      <c r="L113" s="151">
        <v>0</v>
      </c>
      <c r="M113" s="151">
        <v>0</v>
      </c>
      <c r="N113" s="151">
        <v>0</v>
      </c>
      <c r="O113" s="151">
        <v>0</v>
      </c>
      <c r="AT113" s="165"/>
    </row>
    <row r="114" spans="1:46" customFormat="1" x14ac:dyDescent="0.2">
      <c r="A114" s="328"/>
      <c r="B114" s="192" t="s">
        <v>1751</v>
      </c>
      <c r="C114" s="151">
        <v>0</v>
      </c>
      <c r="D114" s="151">
        <v>0</v>
      </c>
      <c r="E114" s="151">
        <v>0</v>
      </c>
      <c r="F114" s="151">
        <v>0</v>
      </c>
      <c r="G114" s="151">
        <v>0</v>
      </c>
      <c r="H114" s="151">
        <v>0</v>
      </c>
      <c r="I114" s="151">
        <v>0</v>
      </c>
      <c r="J114" s="151">
        <v>0</v>
      </c>
      <c r="K114" s="151">
        <v>0</v>
      </c>
      <c r="L114" s="151">
        <v>0</v>
      </c>
      <c r="M114" s="151">
        <v>0</v>
      </c>
      <c r="N114" s="151">
        <v>0</v>
      </c>
      <c r="O114" s="151">
        <v>0</v>
      </c>
      <c r="AT114" s="165"/>
    </row>
    <row r="115" spans="1:46" customFormat="1" x14ac:dyDescent="0.2">
      <c r="A115" s="328"/>
      <c r="B115" s="192" t="s">
        <v>1247</v>
      </c>
      <c r="C115" s="151">
        <v>0</v>
      </c>
      <c r="D115" s="151">
        <v>0</v>
      </c>
      <c r="E115" s="151">
        <v>0</v>
      </c>
      <c r="F115" s="151">
        <v>0</v>
      </c>
      <c r="G115" s="151">
        <v>0</v>
      </c>
      <c r="H115" s="151">
        <v>0</v>
      </c>
      <c r="I115" s="151">
        <v>0</v>
      </c>
      <c r="J115" s="151">
        <v>0</v>
      </c>
      <c r="K115" s="151">
        <v>0</v>
      </c>
      <c r="L115" s="151">
        <v>0</v>
      </c>
      <c r="M115" s="151">
        <v>0</v>
      </c>
      <c r="N115" s="151">
        <v>0</v>
      </c>
      <c r="O115" s="151">
        <v>0</v>
      </c>
      <c r="AT115" s="165"/>
    </row>
    <row r="116" spans="1:46" customFormat="1" x14ac:dyDescent="0.2">
      <c r="A116" s="328"/>
      <c r="B116" s="192" t="s">
        <v>1241</v>
      </c>
      <c r="C116" s="151">
        <v>0</v>
      </c>
      <c r="D116" s="151">
        <v>0</v>
      </c>
      <c r="E116" s="151">
        <v>0</v>
      </c>
      <c r="F116" s="151">
        <v>0</v>
      </c>
      <c r="G116" s="151">
        <v>0</v>
      </c>
      <c r="H116" s="151">
        <v>0</v>
      </c>
      <c r="I116" s="151">
        <v>0</v>
      </c>
      <c r="J116" s="151">
        <v>0</v>
      </c>
      <c r="K116" s="151">
        <v>0</v>
      </c>
      <c r="L116" s="151">
        <v>0</v>
      </c>
      <c r="M116" s="151">
        <v>0</v>
      </c>
      <c r="N116" s="151">
        <v>0</v>
      </c>
      <c r="O116" s="151">
        <v>0</v>
      </c>
      <c r="AT116" s="165"/>
    </row>
    <row r="117" spans="1:46" customFormat="1" x14ac:dyDescent="0.2">
      <c r="A117" s="329"/>
      <c r="B117" s="192" t="s">
        <v>1244</v>
      </c>
      <c r="C117" s="151">
        <v>0</v>
      </c>
      <c r="D117" s="151">
        <v>0</v>
      </c>
      <c r="E117" s="151">
        <v>0</v>
      </c>
      <c r="F117" s="151">
        <v>0</v>
      </c>
      <c r="G117" s="151">
        <v>0</v>
      </c>
      <c r="H117" s="151">
        <v>0</v>
      </c>
      <c r="I117" s="151">
        <v>0</v>
      </c>
      <c r="J117" s="151">
        <v>0</v>
      </c>
      <c r="K117" s="151">
        <v>0</v>
      </c>
      <c r="L117" s="151">
        <v>0</v>
      </c>
      <c r="M117" s="151">
        <v>0</v>
      </c>
      <c r="N117" s="151">
        <v>0</v>
      </c>
      <c r="O117" s="151">
        <v>0</v>
      </c>
      <c r="AT117" s="165"/>
    </row>
    <row r="118" spans="1:46" customFormat="1" ht="15" x14ac:dyDescent="0.25">
      <c r="A118" s="153" t="s">
        <v>880</v>
      </c>
      <c r="B118" s="153"/>
      <c r="C118" s="153">
        <f>SUM(C88:C117)</f>
        <v>90365419.38000001</v>
      </c>
      <c r="D118" s="153">
        <f>SUM(D88:D117)</f>
        <v>3007803.7100000004</v>
      </c>
      <c r="E118" s="153">
        <f t="shared" ref="E118:O118" si="5">SUM(E88:E117)</f>
        <v>0</v>
      </c>
      <c r="F118" s="153">
        <f t="shared" si="5"/>
        <v>0</v>
      </c>
      <c r="G118" s="153">
        <f t="shared" si="5"/>
        <v>0</v>
      </c>
      <c r="H118" s="153">
        <f t="shared" si="5"/>
        <v>3007803.7100000004</v>
      </c>
      <c r="I118" s="153">
        <f t="shared" si="5"/>
        <v>0</v>
      </c>
      <c r="J118" s="153">
        <f t="shared" si="5"/>
        <v>0</v>
      </c>
      <c r="K118" s="153">
        <f t="shared" si="5"/>
        <v>0</v>
      </c>
      <c r="L118" s="153">
        <f t="shared" si="5"/>
        <v>3007803.7100000004</v>
      </c>
      <c r="M118" s="153">
        <f t="shared" si="5"/>
        <v>0</v>
      </c>
      <c r="N118" s="153">
        <f t="shared" si="5"/>
        <v>0</v>
      </c>
      <c r="O118" s="153">
        <f t="shared" si="5"/>
        <v>3007803.7100000004</v>
      </c>
      <c r="AT118" s="165"/>
    </row>
    <row r="119" spans="1:46" customFormat="1" ht="15" x14ac:dyDescent="0.25">
      <c r="A119" s="153" t="s">
        <v>88</v>
      </c>
      <c r="B119" s="153"/>
      <c r="C119" s="153">
        <f>+C54+C73+C76+C80+C86+C118</f>
        <v>318095531.08000004</v>
      </c>
      <c r="D119" s="153">
        <f>D118+D86+D80+D76+D73+D54</f>
        <v>403057252.32000005</v>
      </c>
      <c r="E119" s="153">
        <f t="shared" ref="E119:O119" si="6">E118+E86+E80+E76+E73+E54</f>
        <v>370768758.61000007</v>
      </c>
      <c r="F119" s="153">
        <f t="shared" si="6"/>
        <v>370765748.48000002</v>
      </c>
      <c r="G119" s="153">
        <f t="shared" si="6"/>
        <v>370765748.48000002</v>
      </c>
      <c r="H119" s="153">
        <f t="shared" si="6"/>
        <v>403057252.32000005</v>
      </c>
      <c r="I119" s="153">
        <f t="shared" si="6"/>
        <v>370768758.61000007</v>
      </c>
      <c r="J119" s="153">
        <f t="shared" si="6"/>
        <v>370765748.48000002</v>
      </c>
      <c r="K119" s="153">
        <f t="shared" si="6"/>
        <v>370765748.48000002</v>
      </c>
      <c r="L119" s="153">
        <f t="shared" si="6"/>
        <v>32288493.710000001</v>
      </c>
      <c r="M119" s="153">
        <f t="shared" si="6"/>
        <v>3010.1299999999997</v>
      </c>
      <c r="N119" s="153">
        <f t="shared" si="6"/>
        <v>0</v>
      </c>
      <c r="O119" s="153">
        <f t="shared" si="6"/>
        <v>32291503.839999996</v>
      </c>
      <c r="AT119" s="165"/>
    </row>
    <row r="120" spans="1:46" x14ac:dyDescent="0.2">
      <c r="D120" s="19"/>
      <c r="E120" s="19"/>
      <c r="F120" s="19"/>
      <c r="G120" s="144"/>
      <c r="H120" s="19"/>
      <c r="I120" s="19"/>
      <c r="J120" s="19"/>
      <c r="K120" s="19"/>
      <c r="L120" s="144"/>
      <c r="M120" s="19"/>
      <c r="N120" s="19"/>
      <c r="O120" s="19"/>
      <c r="P120" s="4"/>
    </row>
    <row r="121" spans="1:46" x14ac:dyDescent="0.2">
      <c r="D121" s="19"/>
      <c r="E121" s="19"/>
      <c r="F121" s="19"/>
      <c r="G121" s="144"/>
      <c r="H121" s="19"/>
      <c r="I121" s="19"/>
      <c r="J121" s="19"/>
      <c r="K121" s="19"/>
      <c r="L121" s="144"/>
      <c r="M121" s="19"/>
      <c r="N121" s="19"/>
      <c r="O121" s="19"/>
      <c r="P121" s="4"/>
    </row>
    <row r="122" spans="1:46" x14ac:dyDescent="0.2">
      <c r="D122" s="19"/>
      <c r="E122" s="19"/>
      <c r="F122" s="19"/>
      <c r="G122" s="144"/>
      <c r="H122" s="19"/>
      <c r="I122" s="19"/>
      <c r="J122" s="19"/>
      <c r="K122" s="19"/>
      <c r="L122" s="144"/>
      <c r="M122" s="19"/>
      <c r="N122" s="19"/>
      <c r="O122" s="19"/>
      <c r="P122" s="4"/>
    </row>
    <row r="123" spans="1:46" x14ac:dyDescent="0.2">
      <c r="D123" s="19"/>
      <c r="E123" s="19"/>
      <c r="F123" s="19"/>
      <c r="G123" s="144"/>
      <c r="H123" s="19"/>
      <c r="I123" s="19"/>
      <c r="J123" s="19"/>
      <c r="K123" s="19"/>
      <c r="L123" s="144"/>
      <c r="M123" s="19"/>
      <c r="N123" s="19"/>
      <c r="O123" s="19"/>
      <c r="P123" s="4"/>
    </row>
    <row r="124" spans="1:46" x14ac:dyDescent="0.2">
      <c r="D124" s="19"/>
      <c r="E124" s="19"/>
      <c r="F124" s="19"/>
      <c r="G124" s="144"/>
      <c r="H124" s="19"/>
      <c r="I124" s="19"/>
      <c r="J124" s="19"/>
      <c r="K124" s="19"/>
      <c r="L124" s="144"/>
      <c r="M124" s="19"/>
      <c r="N124" s="19"/>
      <c r="O124" s="19"/>
      <c r="P124" s="4"/>
    </row>
    <row r="125" spans="1:46" x14ac:dyDescent="0.2">
      <c r="D125" s="19"/>
      <c r="E125" s="19"/>
      <c r="F125" s="19"/>
      <c r="G125" s="144"/>
      <c r="H125" s="19"/>
      <c r="I125" s="19"/>
      <c r="J125" s="19"/>
      <c r="K125" s="19"/>
      <c r="L125" s="144"/>
      <c r="M125" s="19"/>
      <c r="N125" s="19"/>
      <c r="O125" s="19"/>
      <c r="P125" s="4"/>
    </row>
    <row r="126" spans="1:46" x14ac:dyDescent="0.2">
      <c r="D126" s="19"/>
      <c r="E126" s="19"/>
      <c r="F126" s="19"/>
      <c r="G126" s="144"/>
      <c r="H126" s="19"/>
      <c r="I126" s="19"/>
      <c r="J126" s="19"/>
      <c r="K126" s="19"/>
      <c r="L126" s="144"/>
      <c r="M126" s="19"/>
      <c r="N126" s="19"/>
      <c r="O126" s="19"/>
      <c r="P126" s="4"/>
    </row>
    <row r="127" spans="1:46" x14ac:dyDescent="0.2">
      <c r="D127" s="19"/>
      <c r="E127" s="19"/>
      <c r="F127" s="19"/>
      <c r="G127" s="144"/>
      <c r="H127" s="19"/>
      <c r="I127" s="19"/>
      <c r="J127" s="19"/>
      <c r="K127" s="19"/>
      <c r="L127" s="144"/>
      <c r="M127" s="19"/>
      <c r="N127" s="19"/>
      <c r="O127" s="19"/>
      <c r="P127" s="4"/>
    </row>
    <row r="128" spans="1:46" x14ac:dyDescent="0.2">
      <c r="D128" s="19"/>
      <c r="E128" s="19"/>
      <c r="F128" s="19"/>
      <c r="G128" s="144"/>
      <c r="H128" s="19"/>
      <c r="I128" s="19"/>
      <c r="J128" s="19"/>
      <c r="K128" s="19"/>
      <c r="L128" s="144"/>
      <c r="M128" s="19"/>
      <c r="N128" s="19"/>
      <c r="O128" s="19"/>
      <c r="P128" s="4"/>
    </row>
    <row r="129" spans="4:16" x14ac:dyDescent="0.2">
      <c r="D129" s="19"/>
      <c r="E129" s="19"/>
      <c r="F129" s="19"/>
      <c r="G129" s="144"/>
      <c r="H129" s="19"/>
      <c r="I129" s="19"/>
      <c r="J129" s="19"/>
      <c r="K129" s="19"/>
      <c r="L129" s="144"/>
      <c r="M129" s="19"/>
      <c r="N129" s="19"/>
      <c r="O129" s="19"/>
      <c r="P129" s="4"/>
    </row>
    <row r="130" spans="4:16" x14ac:dyDescent="0.2">
      <c r="D130" s="19"/>
      <c r="E130" s="19"/>
      <c r="F130" s="19"/>
      <c r="G130" s="144"/>
      <c r="H130" s="19"/>
      <c r="I130" s="19"/>
      <c r="J130" s="19"/>
      <c r="K130" s="19"/>
      <c r="L130" s="144"/>
      <c r="M130" s="19"/>
      <c r="N130" s="19"/>
      <c r="O130" s="19"/>
      <c r="P130" s="4"/>
    </row>
    <row r="131" spans="4:16" x14ac:dyDescent="0.2">
      <c r="D131" s="19"/>
      <c r="E131" s="19"/>
      <c r="F131" s="19"/>
      <c r="G131" s="144"/>
      <c r="H131" s="19"/>
      <c r="I131" s="19"/>
      <c r="J131" s="19"/>
      <c r="K131" s="19"/>
      <c r="L131" s="144"/>
      <c r="M131" s="19"/>
      <c r="N131" s="19"/>
      <c r="O131" s="19"/>
      <c r="P131" s="4"/>
    </row>
    <row r="132" spans="4:16" x14ac:dyDescent="0.2">
      <c r="D132" s="19"/>
      <c r="E132" s="19"/>
      <c r="F132" s="19"/>
      <c r="G132" s="144"/>
      <c r="H132" s="19"/>
      <c r="I132" s="19"/>
      <c r="J132" s="19"/>
      <c r="K132" s="19"/>
      <c r="L132" s="144"/>
      <c r="M132" s="19"/>
      <c r="N132" s="19"/>
      <c r="O132" s="19"/>
      <c r="P132" s="4"/>
    </row>
    <row r="133" spans="4:16" x14ac:dyDescent="0.2">
      <c r="D133" s="19"/>
      <c r="E133" s="19"/>
      <c r="F133" s="19"/>
      <c r="G133" s="144"/>
      <c r="H133" s="19"/>
      <c r="I133" s="19"/>
      <c r="J133" s="19"/>
      <c r="K133" s="19"/>
      <c r="L133" s="144"/>
      <c r="M133" s="19"/>
      <c r="N133" s="19"/>
      <c r="O133" s="19"/>
      <c r="P133" s="4"/>
    </row>
    <row r="134" spans="4:16" x14ac:dyDescent="0.2">
      <c r="D134" s="19"/>
      <c r="E134" s="19"/>
      <c r="F134" s="19"/>
      <c r="G134" s="144"/>
      <c r="H134" s="19"/>
      <c r="I134" s="19"/>
      <c r="J134" s="19"/>
      <c r="K134" s="19"/>
      <c r="L134" s="144"/>
      <c r="M134" s="19"/>
      <c r="N134" s="19"/>
      <c r="O134" s="19"/>
      <c r="P134" s="4"/>
    </row>
    <row r="135" spans="4:16" x14ac:dyDescent="0.2">
      <c r="D135" s="19"/>
      <c r="E135" s="19"/>
      <c r="F135" s="19"/>
      <c r="G135" s="144"/>
      <c r="H135" s="19"/>
      <c r="I135" s="19"/>
      <c r="J135" s="19"/>
      <c r="K135" s="19"/>
      <c r="L135" s="144"/>
      <c r="M135" s="19"/>
      <c r="N135" s="19"/>
      <c r="O135" s="19"/>
      <c r="P135" s="4"/>
    </row>
    <row r="136" spans="4:16" x14ac:dyDescent="0.2">
      <c r="D136" s="19"/>
      <c r="E136" s="19"/>
      <c r="F136" s="19"/>
      <c r="G136" s="144"/>
      <c r="H136" s="19"/>
      <c r="I136" s="19"/>
      <c r="J136" s="19"/>
      <c r="K136" s="19"/>
      <c r="L136" s="144"/>
      <c r="M136" s="19"/>
      <c r="N136" s="19"/>
      <c r="O136" s="19"/>
      <c r="P136" s="4"/>
    </row>
    <row r="137" spans="4:16" x14ac:dyDescent="0.2">
      <c r="D137" s="19"/>
      <c r="E137" s="19"/>
      <c r="F137" s="19"/>
      <c r="G137" s="144"/>
      <c r="H137" s="19"/>
      <c r="I137" s="19"/>
      <c r="J137" s="19"/>
      <c r="K137" s="19"/>
      <c r="L137" s="144"/>
      <c r="M137" s="19"/>
      <c r="N137" s="19"/>
      <c r="O137" s="19"/>
      <c r="P137" s="4"/>
    </row>
  </sheetData>
  <mergeCells count="23">
    <mergeCell ref="B55:O55"/>
    <mergeCell ref="A56:A66"/>
    <mergeCell ref="A67:A72"/>
    <mergeCell ref="A50:A53"/>
    <mergeCell ref="A44:A49"/>
    <mergeCell ref="B10:O10"/>
    <mergeCell ref="A11:A17"/>
    <mergeCell ref="A18:A29"/>
    <mergeCell ref="A30:A38"/>
    <mergeCell ref="A39:A43"/>
    <mergeCell ref="B87:O87"/>
    <mergeCell ref="A88:A117"/>
    <mergeCell ref="B74:O74"/>
    <mergeCell ref="B81:O81"/>
    <mergeCell ref="A82:A85"/>
    <mergeCell ref="B77:O77"/>
    <mergeCell ref="A78:A79"/>
    <mergeCell ref="A1:O1"/>
    <mergeCell ref="A3:O3"/>
    <mergeCell ref="A5:O5"/>
    <mergeCell ref="D6:O6"/>
    <mergeCell ref="A7:A9"/>
    <mergeCell ref="B8:B9"/>
  </mergeCells>
  <printOptions horizontalCentered="1" verticalCentered="1" gridLines="1" gridLinesSet="0"/>
  <pageMargins left="0" right="0" top="0" bottom="0" header="0" footer="0"/>
  <pageSetup scale="38" orientation="landscape" r:id="rId1"/>
  <headerFooter alignWithMargins="0">
    <oddFooter>&amp;C&amp;F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2D050"/>
  </sheetPr>
  <dimension ref="A2:AU12"/>
  <sheetViews>
    <sheetView view="pageBreakPreview" zoomScale="115" zoomScaleNormal="100" zoomScaleSheetLayoutView="115" workbookViewId="0">
      <selection activeCell="B11" sqref="B11"/>
    </sheetView>
  </sheetViews>
  <sheetFormatPr baseColWidth="10" defaultRowHeight="12.75" x14ac:dyDescent="0.2"/>
  <cols>
    <col min="1" max="1" width="37.85546875" customWidth="1"/>
    <col min="7" max="7" width="14.140625" customWidth="1"/>
    <col min="11" max="11" width="14.140625" customWidth="1"/>
  </cols>
  <sheetData>
    <row r="2" spans="1:47" ht="18.75" x14ac:dyDescent="0.3">
      <c r="A2" s="170" t="s">
        <v>1270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AU2" s="165"/>
    </row>
    <row r="3" spans="1:47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x14ac:dyDescent="0.2">
      <c r="A5" s="164" t="s">
        <v>1773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x14ac:dyDescent="0.2">
      <c r="AU6" s="165"/>
    </row>
    <row r="7" spans="1:47" ht="15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ht="15" x14ac:dyDescent="0.2">
      <c r="A8" s="340"/>
      <c r="B8" s="340" t="s">
        <v>12</v>
      </c>
      <c r="C8" s="340" t="s">
        <v>6</v>
      </c>
      <c r="D8" s="340"/>
      <c r="E8" s="340"/>
      <c r="F8" s="340" t="s">
        <v>91</v>
      </c>
      <c r="G8" s="340" t="s">
        <v>12</v>
      </c>
      <c r="H8" s="340" t="s">
        <v>6</v>
      </c>
      <c r="I8" s="340"/>
      <c r="J8" s="340"/>
      <c r="K8" s="340" t="s">
        <v>91</v>
      </c>
      <c r="L8" s="340" t="s">
        <v>12</v>
      </c>
      <c r="M8" s="340" t="s">
        <v>6</v>
      </c>
      <c r="N8" s="340"/>
      <c r="O8" s="340"/>
      <c r="P8" s="340" t="s">
        <v>91</v>
      </c>
      <c r="Q8" s="340" t="s">
        <v>12</v>
      </c>
      <c r="R8" s="340" t="s">
        <v>6</v>
      </c>
      <c r="S8" s="340"/>
      <c r="T8" s="340"/>
      <c r="U8" s="340" t="s">
        <v>91</v>
      </c>
      <c r="AU8" s="165"/>
    </row>
    <row r="9" spans="1:47" ht="45" x14ac:dyDescent="0.2">
      <c r="A9" s="340"/>
      <c r="B9" s="340"/>
      <c r="C9" s="169" t="s">
        <v>27</v>
      </c>
      <c r="D9" s="169" t="s">
        <v>916</v>
      </c>
      <c r="E9" s="169" t="s">
        <v>3</v>
      </c>
      <c r="F9" s="340"/>
      <c r="G9" s="340"/>
      <c r="H9" s="169" t="s">
        <v>27</v>
      </c>
      <c r="I9" s="169" t="s">
        <v>916</v>
      </c>
      <c r="J9" s="169" t="s">
        <v>3</v>
      </c>
      <c r="K9" s="340"/>
      <c r="L9" s="340"/>
      <c r="M9" s="169" t="s">
        <v>27</v>
      </c>
      <c r="N9" s="169" t="s">
        <v>916</v>
      </c>
      <c r="O9" s="169" t="s">
        <v>3</v>
      </c>
      <c r="P9" s="340"/>
      <c r="Q9" s="340"/>
      <c r="R9" s="169" t="s">
        <v>27</v>
      </c>
      <c r="S9" s="169" t="s">
        <v>916</v>
      </c>
      <c r="T9" s="169" t="s">
        <v>3</v>
      </c>
      <c r="U9" s="340"/>
      <c r="AU9" s="165"/>
    </row>
    <row r="10" spans="1:47" x14ac:dyDescent="0.2">
      <c r="A10" s="167" t="s">
        <v>1254</v>
      </c>
      <c r="B10" s="151">
        <v>0</v>
      </c>
      <c r="C10" s="151">
        <v>0</v>
      </c>
      <c r="D10" s="151">
        <v>0</v>
      </c>
      <c r="E10" s="151">
        <v>0</v>
      </c>
      <c r="F10" s="151">
        <v>0</v>
      </c>
      <c r="G10" s="151">
        <v>0</v>
      </c>
      <c r="H10" s="151">
        <v>0</v>
      </c>
      <c r="I10" s="151">
        <v>0</v>
      </c>
      <c r="J10" s="151">
        <v>0</v>
      </c>
      <c r="K10" s="151">
        <v>0</v>
      </c>
      <c r="L10" s="151">
        <v>0</v>
      </c>
      <c r="M10" s="151">
        <v>0</v>
      </c>
      <c r="N10" s="151">
        <v>0</v>
      </c>
      <c r="O10" s="151">
        <v>0</v>
      </c>
      <c r="P10" s="151">
        <v>0</v>
      </c>
      <c r="Q10" s="151">
        <v>0</v>
      </c>
      <c r="R10" s="151">
        <v>0</v>
      </c>
      <c r="S10" s="151">
        <v>0</v>
      </c>
      <c r="T10" s="151">
        <v>0</v>
      </c>
      <c r="U10" s="151">
        <v>0</v>
      </c>
      <c r="AU10" s="165"/>
    </row>
    <row r="11" spans="1:47" x14ac:dyDescent="0.2">
      <c r="A11" s="167" t="s">
        <v>1257</v>
      </c>
      <c r="B11" s="151">
        <v>0</v>
      </c>
      <c r="C11" s="151">
        <v>0</v>
      </c>
      <c r="D11" s="151">
        <v>0</v>
      </c>
      <c r="E11" s="151">
        <v>0</v>
      </c>
      <c r="F11" s="151">
        <v>0</v>
      </c>
      <c r="G11" s="151">
        <v>0</v>
      </c>
      <c r="H11" s="151">
        <v>0</v>
      </c>
      <c r="I11" s="151">
        <v>0</v>
      </c>
      <c r="J11" s="151">
        <v>0</v>
      </c>
      <c r="K11" s="151">
        <v>0</v>
      </c>
      <c r="L11" s="151">
        <v>0</v>
      </c>
      <c r="M11" s="151">
        <v>0</v>
      </c>
      <c r="N11" s="151">
        <v>0</v>
      </c>
      <c r="O11" s="151">
        <v>0</v>
      </c>
      <c r="P11" s="151">
        <v>0</v>
      </c>
      <c r="Q11" s="151">
        <v>0</v>
      </c>
      <c r="R11" s="151">
        <v>0</v>
      </c>
      <c r="S11" s="151">
        <v>0</v>
      </c>
      <c r="T11" s="151">
        <v>0</v>
      </c>
      <c r="U11" s="151">
        <v>0</v>
      </c>
      <c r="AU11" s="165"/>
    </row>
    <row r="12" spans="1:47" ht="15" x14ac:dyDescent="0.25">
      <c r="A12" s="168" t="s">
        <v>5</v>
      </c>
      <c r="B12" s="153">
        <f>SUM(B10:B11)</f>
        <v>0</v>
      </c>
      <c r="C12" s="153">
        <f t="shared" ref="C12:U12" si="0">SUM(C10:C11)</f>
        <v>0</v>
      </c>
      <c r="D12" s="153">
        <f t="shared" si="0"/>
        <v>0</v>
      </c>
      <c r="E12" s="153">
        <f t="shared" si="0"/>
        <v>0</v>
      </c>
      <c r="F12" s="153">
        <f t="shared" si="0"/>
        <v>0</v>
      </c>
      <c r="G12" s="153">
        <f t="shared" si="0"/>
        <v>0</v>
      </c>
      <c r="H12" s="153">
        <f t="shared" si="0"/>
        <v>0</v>
      </c>
      <c r="I12" s="153">
        <f t="shared" si="0"/>
        <v>0</v>
      </c>
      <c r="J12" s="153">
        <f t="shared" si="0"/>
        <v>0</v>
      </c>
      <c r="K12" s="153">
        <f t="shared" si="0"/>
        <v>0</v>
      </c>
      <c r="L12" s="153">
        <f t="shared" si="0"/>
        <v>0</v>
      </c>
      <c r="M12" s="153">
        <f t="shared" si="0"/>
        <v>0</v>
      </c>
      <c r="N12" s="153">
        <f t="shared" si="0"/>
        <v>0</v>
      </c>
      <c r="O12" s="153">
        <f t="shared" si="0"/>
        <v>0</v>
      </c>
      <c r="P12" s="153">
        <f t="shared" si="0"/>
        <v>0</v>
      </c>
      <c r="Q12" s="153">
        <f t="shared" si="0"/>
        <v>0</v>
      </c>
      <c r="R12" s="153">
        <f t="shared" si="0"/>
        <v>0</v>
      </c>
      <c r="S12" s="153">
        <f t="shared" si="0"/>
        <v>0</v>
      </c>
      <c r="T12" s="153">
        <f t="shared" si="0"/>
        <v>0</v>
      </c>
      <c r="U12" s="153">
        <f t="shared" si="0"/>
        <v>0</v>
      </c>
      <c r="AU12" s="165"/>
    </row>
  </sheetData>
  <mergeCells count="17"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 xml:space="preserve">&amp;RANEXO 2.19
</oddHeader>
    <oddFooter>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</sheetPr>
  <dimension ref="A2:AU13"/>
  <sheetViews>
    <sheetView view="pageBreakPreview" zoomScale="115" zoomScaleNormal="100" zoomScaleSheetLayoutView="115" workbookViewId="0">
      <selection activeCell="A5" sqref="A5"/>
    </sheetView>
  </sheetViews>
  <sheetFormatPr baseColWidth="10" defaultRowHeight="12.75" x14ac:dyDescent="0.2"/>
  <cols>
    <col min="1" max="1" width="37.85546875" customWidth="1"/>
    <col min="7" max="7" width="14.140625" customWidth="1"/>
    <col min="11" max="11" width="14.140625" customWidth="1"/>
  </cols>
  <sheetData>
    <row r="2" spans="1:47" ht="18.75" x14ac:dyDescent="0.3">
      <c r="A2" s="170" t="s">
        <v>1270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AU2" s="165"/>
    </row>
    <row r="3" spans="1:47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x14ac:dyDescent="0.2">
      <c r="A5" s="164" t="s">
        <v>1774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x14ac:dyDescent="0.2">
      <c r="AU6" s="165"/>
    </row>
    <row r="7" spans="1:47" ht="15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ht="15" x14ac:dyDescent="0.2">
      <c r="A8" s="340"/>
      <c r="B8" s="340" t="s">
        <v>12</v>
      </c>
      <c r="C8" s="340" t="s">
        <v>6</v>
      </c>
      <c r="D8" s="340"/>
      <c r="E8" s="340"/>
      <c r="F8" s="340" t="s">
        <v>91</v>
      </c>
      <c r="G8" s="340" t="s">
        <v>12</v>
      </c>
      <c r="H8" s="340" t="s">
        <v>6</v>
      </c>
      <c r="I8" s="340"/>
      <c r="J8" s="340"/>
      <c r="K8" s="340" t="s">
        <v>91</v>
      </c>
      <c r="L8" s="340" t="s">
        <v>12</v>
      </c>
      <c r="M8" s="340" t="s">
        <v>6</v>
      </c>
      <c r="N8" s="340"/>
      <c r="O8" s="340"/>
      <c r="P8" s="340" t="s">
        <v>91</v>
      </c>
      <c r="Q8" s="340" t="s">
        <v>12</v>
      </c>
      <c r="R8" s="340" t="s">
        <v>6</v>
      </c>
      <c r="S8" s="340"/>
      <c r="T8" s="340"/>
      <c r="U8" s="340" t="s">
        <v>91</v>
      </c>
      <c r="AU8" s="165"/>
    </row>
    <row r="9" spans="1:47" ht="45" x14ac:dyDescent="0.2">
      <c r="A9" s="340"/>
      <c r="B9" s="340"/>
      <c r="C9" s="169" t="s">
        <v>27</v>
      </c>
      <c r="D9" s="169" t="s">
        <v>916</v>
      </c>
      <c r="E9" s="169" t="s">
        <v>3</v>
      </c>
      <c r="F9" s="340"/>
      <c r="G9" s="340"/>
      <c r="H9" s="169" t="s">
        <v>27</v>
      </c>
      <c r="I9" s="169" t="s">
        <v>916</v>
      </c>
      <c r="J9" s="169" t="s">
        <v>3</v>
      </c>
      <c r="K9" s="340"/>
      <c r="L9" s="340"/>
      <c r="M9" s="169" t="s">
        <v>27</v>
      </c>
      <c r="N9" s="169" t="s">
        <v>916</v>
      </c>
      <c r="O9" s="169" t="s">
        <v>3</v>
      </c>
      <c r="P9" s="340"/>
      <c r="Q9" s="340"/>
      <c r="R9" s="169" t="s">
        <v>27</v>
      </c>
      <c r="S9" s="169" t="s">
        <v>916</v>
      </c>
      <c r="T9" s="169" t="s">
        <v>3</v>
      </c>
      <c r="U9" s="340"/>
      <c r="AU9" s="165"/>
    </row>
    <row r="10" spans="1:47" x14ac:dyDescent="0.2">
      <c r="A10" s="167" t="s">
        <v>1254</v>
      </c>
      <c r="B10" s="151">
        <v>0</v>
      </c>
      <c r="C10" s="151">
        <v>0</v>
      </c>
      <c r="D10" s="151">
        <v>0</v>
      </c>
      <c r="E10" s="151">
        <v>0</v>
      </c>
      <c r="F10" s="151">
        <v>0</v>
      </c>
      <c r="G10" s="151">
        <v>0</v>
      </c>
      <c r="H10" s="151">
        <v>0</v>
      </c>
      <c r="I10" s="151">
        <v>0</v>
      </c>
      <c r="J10" s="151">
        <v>0</v>
      </c>
      <c r="K10" s="151">
        <v>0</v>
      </c>
      <c r="L10" s="151">
        <v>0</v>
      </c>
      <c r="M10" s="151">
        <v>0</v>
      </c>
      <c r="N10" s="151">
        <v>0</v>
      </c>
      <c r="O10" s="151">
        <v>0</v>
      </c>
      <c r="P10" s="151">
        <v>0</v>
      </c>
      <c r="Q10" s="151">
        <v>0</v>
      </c>
      <c r="R10" s="151">
        <v>0</v>
      </c>
      <c r="S10" s="151">
        <v>0</v>
      </c>
      <c r="T10" s="151">
        <v>0</v>
      </c>
      <c r="U10" s="151">
        <v>0</v>
      </c>
      <c r="AU10" s="165"/>
    </row>
    <row r="11" spans="1:47" x14ac:dyDescent="0.2">
      <c r="A11" s="167" t="s">
        <v>76</v>
      </c>
      <c r="B11" s="151">
        <v>0</v>
      </c>
      <c r="C11" s="151">
        <v>0</v>
      </c>
      <c r="D11" s="151">
        <v>0</v>
      </c>
      <c r="E11" s="151">
        <v>0</v>
      </c>
      <c r="F11" s="151">
        <v>0</v>
      </c>
      <c r="G11" s="151">
        <v>0</v>
      </c>
      <c r="H11" s="151">
        <v>0</v>
      </c>
      <c r="I11" s="151">
        <v>0</v>
      </c>
      <c r="J11" s="151">
        <v>0</v>
      </c>
      <c r="K11" s="151">
        <v>0</v>
      </c>
      <c r="L11" s="151">
        <v>0</v>
      </c>
      <c r="M11" s="151">
        <v>0</v>
      </c>
      <c r="N11" s="151">
        <v>0</v>
      </c>
      <c r="O11" s="151">
        <v>0</v>
      </c>
      <c r="P11" s="151">
        <v>0</v>
      </c>
      <c r="Q11" s="151">
        <v>0</v>
      </c>
      <c r="R11" s="151">
        <v>0</v>
      </c>
      <c r="S11" s="151">
        <v>0</v>
      </c>
      <c r="T11" s="151">
        <v>0</v>
      </c>
      <c r="U11" s="151">
        <v>0</v>
      </c>
      <c r="AU11" s="165"/>
    </row>
    <row r="12" spans="1:47" x14ac:dyDescent="0.2">
      <c r="A12" s="167" t="s">
        <v>1257</v>
      </c>
      <c r="B12" s="151">
        <v>0</v>
      </c>
      <c r="C12" s="151">
        <v>0</v>
      </c>
      <c r="D12" s="151">
        <v>0</v>
      </c>
      <c r="E12" s="151">
        <v>0</v>
      </c>
      <c r="F12" s="151">
        <v>0</v>
      </c>
      <c r="G12" s="151">
        <v>66016.719999999987</v>
      </c>
      <c r="H12" s="151">
        <v>0</v>
      </c>
      <c r="I12" s="151">
        <v>66016.719999999987</v>
      </c>
      <c r="J12" s="151">
        <v>66016.719999999987</v>
      </c>
      <c r="K12" s="151">
        <v>0</v>
      </c>
      <c r="L12" s="151">
        <v>0</v>
      </c>
      <c r="M12" s="151">
        <v>0</v>
      </c>
      <c r="N12" s="151">
        <v>0</v>
      </c>
      <c r="O12" s="151">
        <v>0</v>
      </c>
      <c r="P12" s="151">
        <v>0</v>
      </c>
      <c r="Q12" s="151">
        <v>0</v>
      </c>
      <c r="R12" s="151">
        <v>0</v>
      </c>
      <c r="S12" s="151">
        <v>0</v>
      </c>
      <c r="T12" s="151">
        <v>0</v>
      </c>
      <c r="U12" s="151">
        <v>0</v>
      </c>
      <c r="AU12" s="165"/>
    </row>
    <row r="13" spans="1:47" ht="15" x14ac:dyDescent="0.25">
      <c r="A13" s="168" t="s">
        <v>5</v>
      </c>
      <c r="B13" s="153">
        <f>SUM(B10:B12)</f>
        <v>0</v>
      </c>
      <c r="C13" s="153">
        <f t="shared" ref="C13:U13" si="0">SUM(C10:C12)</f>
        <v>0</v>
      </c>
      <c r="D13" s="153">
        <f t="shared" si="0"/>
        <v>0</v>
      </c>
      <c r="E13" s="153">
        <f t="shared" si="0"/>
        <v>0</v>
      </c>
      <c r="F13" s="153">
        <f t="shared" si="0"/>
        <v>0</v>
      </c>
      <c r="G13" s="153">
        <f t="shared" si="0"/>
        <v>66016.719999999987</v>
      </c>
      <c r="H13" s="153">
        <f t="shared" si="0"/>
        <v>0</v>
      </c>
      <c r="I13" s="153">
        <f t="shared" si="0"/>
        <v>66016.719999999987</v>
      </c>
      <c r="J13" s="153">
        <f t="shared" si="0"/>
        <v>66016.719999999987</v>
      </c>
      <c r="K13" s="153">
        <f t="shared" si="0"/>
        <v>0</v>
      </c>
      <c r="L13" s="153">
        <f t="shared" si="0"/>
        <v>0</v>
      </c>
      <c r="M13" s="153">
        <f t="shared" si="0"/>
        <v>0</v>
      </c>
      <c r="N13" s="153">
        <f t="shared" si="0"/>
        <v>0</v>
      </c>
      <c r="O13" s="153">
        <f t="shared" si="0"/>
        <v>0</v>
      </c>
      <c r="P13" s="153">
        <f t="shared" si="0"/>
        <v>0</v>
      </c>
      <c r="Q13" s="153">
        <f t="shared" si="0"/>
        <v>0</v>
      </c>
      <c r="R13" s="153">
        <f t="shared" si="0"/>
        <v>0</v>
      </c>
      <c r="S13" s="153">
        <f t="shared" si="0"/>
        <v>0</v>
      </c>
      <c r="T13" s="153">
        <f t="shared" si="0"/>
        <v>0</v>
      </c>
      <c r="U13" s="153">
        <f t="shared" si="0"/>
        <v>0</v>
      </c>
      <c r="AU13" s="165"/>
    </row>
  </sheetData>
  <mergeCells count="17"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 xml:space="preserve">&amp;RANEXO 2.20
</oddHeader>
    <oddFooter>&amp;F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2:AU13"/>
  <sheetViews>
    <sheetView view="pageBreakPreview" zoomScale="115" zoomScaleNormal="100" zoomScaleSheetLayoutView="115" workbookViewId="0">
      <selection activeCell="A5" sqref="A5"/>
    </sheetView>
  </sheetViews>
  <sheetFormatPr baseColWidth="10" defaultRowHeight="12.75" x14ac:dyDescent="0.2"/>
  <cols>
    <col min="1" max="1" width="37.85546875" customWidth="1"/>
    <col min="7" max="7" width="14.140625" customWidth="1"/>
    <col min="11" max="11" width="14.140625" customWidth="1"/>
  </cols>
  <sheetData>
    <row r="2" spans="1:47" ht="18.75" x14ac:dyDescent="0.3">
      <c r="A2" s="170" t="s">
        <v>1270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AU2" s="165"/>
    </row>
    <row r="3" spans="1:47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x14ac:dyDescent="0.2">
      <c r="A5" s="164" t="s">
        <v>1775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x14ac:dyDescent="0.2">
      <c r="AU6" s="165"/>
    </row>
    <row r="7" spans="1:47" ht="15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ht="15" x14ac:dyDescent="0.2">
      <c r="A8" s="340"/>
      <c r="B8" s="340" t="s">
        <v>12</v>
      </c>
      <c r="C8" s="340" t="s">
        <v>6</v>
      </c>
      <c r="D8" s="340"/>
      <c r="E8" s="340"/>
      <c r="F8" s="340" t="s">
        <v>91</v>
      </c>
      <c r="G8" s="340" t="s">
        <v>12</v>
      </c>
      <c r="H8" s="340" t="s">
        <v>6</v>
      </c>
      <c r="I8" s="340"/>
      <c r="J8" s="340"/>
      <c r="K8" s="340" t="s">
        <v>91</v>
      </c>
      <c r="L8" s="340" t="s">
        <v>12</v>
      </c>
      <c r="M8" s="340" t="s">
        <v>6</v>
      </c>
      <c r="N8" s="340"/>
      <c r="O8" s="340"/>
      <c r="P8" s="340" t="s">
        <v>91</v>
      </c>
      <c r="Q8" s="340" t="s">
        <v>12</v>
      </c>
      <c r="R8" s="340" t="s">
        <v>6</v>
      </c>
      <c r="S8" s="340"/>
      <c r="T8" s="340"/>
      <c r="U8" s="340" t="s">
        <v>91</v>
      </c>
      <c r="AU8" s="165"/>
    </row>
    <row r="9" spans="1:47" ht="45" x14ac:dyDescent="0.2">
      <c r="A9" s="340"/>
      <c r="B9" s="340"/>
      <c r="C9" s="169" t="s">
        <v>27</v>
      </c>
      <c r="D9" s="169" t="s">
        <v>916</v>
      </c>
      <c r="E9" s="169" t="s">
        <v>3</v>
      </c>
      <c r="F9" s="340"/>
      <c r="G9" s="340"/>
      <c r="H9" s="169" t="s">
        <v>27</v>
      </c>
      <c r="I9" s="169" t="s">
        <v>916</v>
      </c>
      <c r="J9" s="169" t="s">
        <v>3</v>
      </c>
      <c r="K9" s="340"/>
      <c r="L9" s="340"/>
      <c r="M9" s="169" t="s">
        <v>27</v>
      </c>
      <c r="N9" s="169" t="s">
        <v>916</v>
      </c>
      <c r="O9" s="169" t="s">
        <v>3</v>
      </c>
      <c r="P9" s="340"/>
      <c r="Q9" s="340"/>
      <c r="R9" s="169" t="s">
        <v>27</v>
      </c>
      <c r="S9" s="169" t="s">
        <v>916</v>
      </c>
      <c r="T9" s="169" t="s">
        <v>3</v>
      </c>
      <c r="U9" s="340"/>
      <c r="AU9" s="165"/>
    </row>
    <row r="10" spans="1:47" x14ac:dyDescent="0.2">
      <c r="A10" s="167" t="s">
        <v>1254</v>
      </c>
      <c r="B10" s="151">
        <v>0</v>
      </c>
      <c r="C10" s="151">
        <v>0</v>
      </c>
      <c r="D10" s="151">
        <v>0</v>
      </c>
      <c r="E10" s="151">
        <v>0</v>
      </c>
      <c r="F10" s="151">
        <v>0</v>
      </c>
      <c r="G10" s="151">
        <v>0</v>
      </c>
      <c r="H10" s="151">
        <v>0</v>
      </c>
      <c r="I10" s="151">
        <v>0</v>
      </c>
      <c r="J10" s="151">
        <v>0</v>
      </c>
      <c r="K10" s="151">
        <v>0</v>
      </c>
      <c r="L10" s="151">
        <v>0</v>
      </c>
      <c r="M10" s="151">
        <v>0</v>
      </c>
      <c r="N10" s="151">
        <v>0</v>
      </c>
      <c r="O10" s="151">
        <v>0</v>
      </c>
      <c r="P10" s="151">
        <v>0</v>
      </c>
      <c r="Q10" s="151">
        <v>0</v>
      </c>
      <c r="R10" s="151">
        <v>0</v>
      </c>
      <c r="S10" s="151">
        <v>0</v>
      </c>
      <c r="T10" s="151">
        <v>0</v>
      </c>
      <c r="U10" s="151">
        <v>0</v>
      </c>
      <c r="AU10" s="165"/>
    </row>
    <row r="11" spans="1:47" x14ac:dyDescent="0.2">
      <c r="A11" s="167" t="s">
        <v>1257</v>
      </c>
      <c r="B11" s="151">
        <v>0</v>
      </c>
      <c r="C11" s="151">
        <v>0</v>
      </c>
      <c r="D11" s="151">
        <v>0</v>
      </c>
      <c r="E11" s="151">
        <v>0</v>
      </c>
      <c r="F11" s="151">
        <v>0</v>
      </c>
      <c r="G11" s="151">
        <v>19928.379999999997</v>
      </c>
      <c r="H11" s="151">
        <v>0</v>
      </c>
      <c r="I11" s="151">
        <v>19928.379999999997</v>
      </c>
      <c r="J11" s="151">
        <v>19928.379999999997</v>
      </c>
      <c r="K11" s="151">
        <v>0</v>
      </c>
      <c r="L11" s="151">
        <v>0</v>
      </c>
      <c r="M11" s="151">
        <v>0</v>
      </c>
      <c r="N11" s="151">
        <v>0</v>
      </c>
      <c r="O11" s="151">
        <v>0</v>
      </c>
      <c r="P11" s="151">
        <v>0</v>
      </c>
      <c r="Q11" s="151">
        <v>0</v>
      </c>
      <c r="R11" s="151">
        <v>0</v>
      </c>
      <c r="S11" s="151">
        <v>0</v>
      </c>
      <c r="T11" s="151">
        <v>0</v>
      </c>
      <c r="U11" s="151">
        <v>0</v>
      </c>
      <c r="AU11" s="165"/>
    </row>
    <row r="12" spans="1:47" x14ac:dyDescent="0.2">
      <c r="A12" s="167"/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AU12" s="165"/>
    </row>
    <row r="13" spans="1:47" ht="15" x14ac:dyDescent="0.25">
      <c r="A13" s="168" t="s">
        <v>5</v>
      </c>
      <c r="B13" s="153">
        <f>SUM(B10:B12)</f>
        <v>0</v>
      </c>
      <c r="C13" s="153">
        <f t="shared" ref="C13:U13" si="0">SUM(C10:C12)</f>
        <v>0</v>
      </c>
      <c r="D13" s="153">
        <f t="shared" si="0"/>
        <v>0</v>
      </c>
      <c r="E13" s="153">
        <f t="shared" si="0"/>
        <v>0</v>
      </c>
      <c r="F13" s="153">
        <f t="shared" si="0"/>
        <v>0</v>
      </c>
      <c r="G13" s="153">
        <f t="shared" si="0"/>
        <v>19928.379999999997</v>
      </c>
      <c r="H13" s="153">
        <f t="shared" si="0"/>
        <v>0</v>
      </c>
      <c r="I13" s="153">
        <f t="shared" si="0"/>
        <v>19928.379999999997</v>
      </c>
      <c r="J13" s="153">
        <f t="shared" si="0"/>
        <v>19928.379999999997</v>
      </c>
      <c r="K13" s="153">
        <f t="shared" si="0"/>
        <v>0</v>
      </c>
      <c r="L13" s="153">
        <f t="shared" si="0"/>
        <v>0</v>
      </c>
      <c r="M13" s="153">
        <f t="shared" si="0"/>
        <v>0</v>
      </c>
      <c r="N13" s="153">
        <f t="shared" si="0"/>
        <v>0</v>
      </c>
      <c r="O13" s="153">
        <f t="shared" si="0"/>
        <v>0</v>
      </c>
      <c r="P13" s="153">
        <f t="shared" si="0"/>
        <v>0</v>
      </c>
      <c r="Q13" s="153">
        <f t="shared" si="0"/>
        <v>0</v>
      </c>
      <c r="R13" s="153">
        <f t="shared" si="0"/>
        <v>0</v>
      </c>
      <c r="S13" s="153">
        <f t="shared" si="0"/>
        <v>0</v>
      </c>
      <c r="T13" s="153">
        <f t="shared" si="0"/>
        <v>0</v>
      </c>
      <c r="U13" s="153">
        <f t="shared" si="0"/>
        <v>0</v>
      </c>
      <c r="AU13" s="165"/>
    </row>
  </sheetData>
  <mergeCells count="17"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2.21</oddHeader>
    <oddFooter>&amp;F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92D050"/>
  </sheetPr>
  <dimension ref="A2:AU12"/>
  <sheetViews>
    <sheetView view="pageBreakPreview" zoomScale="115" zoomScaleNormal="100" zoomScaleSheetLayoutView="115" workbookViewId="0">
      <selection activeCell="A5" sqref="A5"/>
    </sheetView>
  </sheetViews>
  <sheetFormatPr baseColWidth="10" defaultRowHeight="12.75" x14ac:dyDescent="0.2"/>
  <cols>
    <col min="1" max="1" width="37.85546875" customWidth="1"/>
    <col min="7" max="7" width="14.140625" customWidth="1"/>
    <col min="11" max="11" width="14.140625" customWidth="1"/>
  </cols>
  <sheetData>
    <row r="2" spans="1:47" ht="18.75" x14ac:dyDescent="0.3">
      <c r="A2" s="163"/>
      <c r="B2" s="164"/>
      <c r="C2" s="170" t="s">
        <v>1270</v>
      </c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AU2" s="165"/>
    </row>
    <row r="3" spans="1:47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x14ac:dyDescent="0.2">
      <c r="A5" s="164" t="s">
        <v>1776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x14ac:dyDescent="0.2">
      <c r="AU6" s="165"/>
    </row>
    <row r="7" spans="1:47" ht="15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ht="15" x14ac:dyDescent="0.2">
      <c r="A8" s="340"/>
      <c r="B8" s="340" t="s">
        <v>12</v>
      </c>
      <c r="C8" s="340" t="s">
        <v>6</v>
      </c>
      <c r="D8" s="340"/>
      <c r="E8" s="340"/>
      <c r="F8" s="340" t="s">
        <v>91</v>
      </c>
      <c r="G8" s="340" t="s">
        <v>12</v>
      </c>
      <c r="H8" s="340" t="s">
        <v>6</v>
      </c>
      <c r="I8" s="340"/>
      <c r="J8" s="340"/>
      <c r="K8" s="340" t="s">
        <v>91</v>
      </c>
      <c r="L8" s="340" t="s">
        <v>12</v>
      </c>
      <c r="M8" s="340" t="s">
        <v>6</v>
      </c>
      <c r="N8" s="340"/>
      <c r="O8" s="340"/>
      <c r="P8" s="340" t="s">
        <v>91</v>
      </c>
      <c r="Q8" s="340" t="s">
        <v>12</v>
      </c>
      <c r="R8" s="340" t="s">
        <v>6</v>
      </c>
      <c r="S8" s="340"/>
      <c r="T8" s="340"/>
      <c r="U8" s="340" t="s">
        <v>91</v>
      </c>
      <c r="AU8" s="165"/>
    </row>
    <row r="9" spans="1:47" ht="45" x14ac:dyDescent="0.2">
      <c r="A9" s="340"/>
      <c r="B9" s="340"/>
      <c r="C9" s="169" t="s">
        <v>27</v>
      </c>
      <c r="D9" s="169" t="s">
        <v>916</v>
      </c>
      <c r="E9" s="169" t="s">
        <v>3</v>
      </c>
      <c r="F9" s="340"/>
      <c r="G9" s="340"/>
      <c r="H9" s="169" t="s">
        <v>27</v>
      </c>
      <c r="I9" s="169" t="s">
        <v>916</v>
      </c>
      <c r="J9" s="169" t="s">
        <v>3</v>
      </c>
      <c r="K9" s="340"/>
      <c r="L9" s="340"/>
      <c r="M9" s="169" t="s">
        <v>27</v>
      </c>
      <c r="N9" s="169" t="s">
        <v>916</v>
      </c>
      <c r="O9" s="169" t="s">
        <v>3</v>
      </c>
      <c r="P9" s="340"/>
      <c r="Q9" s="340"/>
      <c r="R9" s="169" t="s">
        <v>27</v>
      </c>
      <c r="S9" s="169" t="s">
        <v>916</v>
      </c>
      <c r="T9" s="169" t="s">
        <v>3</v>
      </c>
      <c r="U9" s="340"/>
      <c r="AU9" s="165"/>
    </row>
    <row r="10" spans="1:47" x14ac:dyDescent="0.2">
      <c r="A10" s="167" t="s">
        <v>1254</v>
      </c>
      <c r="B10" s="167">
        <v>0</v>
      </c>
      <c r="C10" s="167">
        <v>0</v>
      </c>
      <c r="D10" s="167">
        <v>0</v>
      </c>
      <c r="E10" s="167">
        <v>0</v>
      </c>
      <c r="F10" s="167">
        <v>0</v>
      </c>
      <c r="G10" s="167">
        <v>0</v>
      </c>
      <c r="H10" s="167">
        <v>0</v>
      </c>
      <c r="I10" s="167">
        <v>0</v>
      </c>
      <c r="J10" s="167">
        <v>0</v>
      </c>
      <c r="K10" s="167">
        <v>0</v>
      </c>
      <c r="L10" s="167">
        <v>0</v>
      </c>
      <c r="M10" s="167">
        <v>0</v>
      </c>
      <c r="N10" s="167">
        <v>0</v>
      </c>
      <c r="O10" s="167">
        <v>0</v>
      </c>
      <c r="P10" s="167">
        <v>0</v>
      </c>
      <c r="Q10" s="167">
        <v>0</v>
      </c>
      <c r="R10" s="167">
        <v>0</v>
      </c>
      <c r="S10" s="167">
        <v>0</v>
      </c>
      <c r="T10" s="167">
        <v>0</v>
      </c>
      <c r="U10" s="167">
        <v>0</v>
      </c>
      <c r="AU10" s="165"/>
    </row>
    <row r="11" spans="1:47" x14ac:dyDescent="0.2">
      <c r="A11" s="167" t="s">
        <v>1257</v>
      </c>
      <c r="B11" s="151">
        <v>0</v>
      </c>
      <c r="C11" s="151">
        <v>0</v>
      </c>
      <c r="D11" s="151">
        <v>0</v>
      </c>
      <c r="E11" s="151">
        <v>0</v>
      </c>
      <c r="F11" s="151">
        <v>0</v>
      </c>
      <c r="G11" s="151">
        <v>0</v>
      </c>
      <c r="H11" s="151">
        <v>0</v>
      </c>
      <c r="I11" s="151">
        <v>0</v>
      </c>
      <c r="J11" s="151">
        <v>0</v>
      </c>
      <c r="K11" s="151">
        <v>0</v>
      </c>
      <c r="L11" s="151">
        <v>0</v>
      </c>
      <c r="M11" s="151">
        <v>0</v>
      </c>
      <c r="N11" s="151">
        <v>0</v>
      </c>
      <c r="O11" s="151">
        <v>0</v>
      </c>
      <c r="P11" s="151">
        <v>0</v>
      </c>
      <c r="Q11" s="151">
        <v>0</v>
      </c>
      <c r="R11" s="151">
        <v>0</v>
      </c>
      <c r="S11" s="151">
        <v>0</v>
      </c>
      <c r="T11" s="151">
        <v>0</v>
      </c>
      <c r="U11" s="151">
        <v>0</v>
      </c>
      <c r="AU11" s="165"/>
    </row>
    <row r="12" spans="1:47" ht="15" x14ac:dyDescent="0.25">
      <c r="A12" s="168" t="s">
        <v>5</v>
      </c>
      <c r="B12" s="153">
        <f>SUM(B11)</f>
        <v>0</v>
      </c>
      <c r="C12" s="153">
        <f t="shared" ref="C12:U12" si="0">SUM(C11)</f>
        <v>0</v>
      </c>
      <c r="D12" s="153">
        <f t="shared" si="0"/>
        <v>0</v>
      </c>
      <c r="E12" s="153">
        <f t="shared" si="0"/>
        <v>0</v>
      </c>
      <c r="F12" s="153">
        <f t="shared" si="0"/>
        <v>0</v>
      </c>
      <c r="G12" s="153">
        <f t="shared" si="0"/>
        <v>0</v>
      </c>
      <c r="H12" s="153">
        <f t="shared" si="0"/>
        <v>0</v>
      </c>
      <c r="I12" s="153">
        <f t="shared" si="0"/>
        <v>0</v>
      </c>
      <c r="J12" s="153">
        <f t="shared" si="0"/>
        <v>0</v>
      </c>
      <c r="K12" s="153">
        <f t="shared" si="0"/>
        <v>0</v>
      </c>
      <c r="L12" s="153">
        <f t="shared" si="0"/>
        <v>0</v>
      </c>
      <c r="M12" s="153">
        <f t="shared" si="0"/>
        <v>0</v>
      </c>
      <c r="N12" s="153">
        <f t="shared" si="0"/>
        <v>0</v>
      </c>
      <c r="O12" s="153">
        <f t="shared" si="0"/>
        <v>0</v>
      </c>
      <c r="P12" s="153">
        <f t="shared" si="0"/>
        <v>0</v>
      </c>
      <c r="Q12" s="153">
        <f t="shared" si="0"/>
        <v>0</v>
      </c>
      <c r="R12" s="153">
        <f t="shared" si="0"/>
        <v>0</v>
      </c>
      <c r="S12" s="153">
        <f t="shared" si="0"/>
        <v>0</v>
      </c>
      <c r="T12" s="153">
        <f t="shared" si="0"/>
        <v>0</v>
      </c>
      <c r="U12" s="153">
        <f t="shared" si="0"/>
        <v>0</v>
      </c>
      <c r="AU12" s="165"/>
    </row>
  </sheetData>
  <mergeCells count="17"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2.22</oddHeader>
    <oddFooter>&amp;F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92D050"/>
  </sheetPr>
  <dimension ref="A2:AU12"/>
  <sheetViews>
    <sheetView view="pageBreakPreview" zoomScale="115" zoomScaleNormal="100" zoomScaleSheetLayoutView="115" workbookViewId="0">
      <selection activeCell="A5" sqref="A5"/>
    </sheetView>
  </sheetViews>
  <sheetFormatPr baseColWidth="10" defaultRowHeight="12.75" x14ac:dyDescent="0.2"/>
  <cols>
    <col min="1" max="1" width="37.85546875" customWidth="1"/>
    <col min="7" max="7" width="14.140625" customWidth="1"/>
    <col min="11" max="11" width="14.140625" customWidth="1"/>
  </cols>
  <sheetData>
    <row r="2" spans="1:47" ht="18.75" x14ac:dyDescent="0.3">
      <c r="A2" s="163"/>
      <c r="B2" s="164"/>
      <c r="C2" s="170" t="s">
        <v>1270</v>
      </c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AU2" s="165"/>
    </row>
    <row r="3" spans="1:47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x14ac:dyDescent="0.2">
      <c r="A5" s="164" t="s">
        <v>1777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x14ac:dyDescent="0.2">
      <c r="AU6" s="165"/>
    </row>
    <row r="7" spans="1:47" ht="15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ht="15" x14ac:dyDescent="0.2">
      <c r="A8" s="340"/>
      <c r="B8" s="340" t="s">
        <v>12</v>
      </c>
      <c r="C8" s="340" t="s">
        <v>6</v>
      </c>
      <c r="D8" s="340"/>
      <c r="E8" s="340"/>
      <c r="F8" s="340" t="s">
        <v>91</v>
      </c>
      <c r="G8" s="340" t="s">
        <v>12</v>
      </c>
      <c r="H8" s="340" t="s">
        <v>6</v>
      </c>
      <c r="I8" s="340"/>
      <c r="J8" s="340"/>
      <c r="K8" s="340" t="s">
        <v>91</v>
      </c>
      <c r="L8" s="340" t="s">
        <v>12</v>
      </c>
      <c r="M8" s="340" t="s">
        <v>6</v>
      </c>
      <c r="N8" s="340"/>
      <c r="O8" s="340"/>
      <c r="P8" s="340" t="s">
        <v>91</v>
      </c>
      <c r="Q8" s="340" t="s">
        <v>12</v>
      </c>
      <c r="R8" s="340" t="s">
        <v>6</v>
      </c>
      <c r="S8" s="340"/>
      <c r="T8" s="340"/>
      <c r="U8" s="340" t="s">
        <v>91</v>
      </c>
      <c r="AU8" s="165"/>
    </row>
    <row r="9" spans="1:47" ht="45" x14ac:dyDescent="0.2">
      <c r="A9" s="340"/>
      <c r="B9" s="340"/>
      <c r="C9" s="169" t="s">
        <v>27</v>
      </c>
      <c r="D9" s="169" t="s">
        <v>916</v>
      </c>
      <c r="E9" s="169" t="s">
        <v>3</v>
      </c>
      <c r="F9" s="340"/>
      <c r="G9" s="340"/>
      <c r="H9" s="169" t="s">
        <v>27</v>
      </c>
      <c r="I9" s="169" t="s">
        <v>916</v>
      </c>
      <c r="J9" s="169" t="s">
        <v>3</v>
      </c>
      <c r="K9" s="340"/>
      <c r="L9" s="340"/>
      <c r="M9" s="169" t="s">
        <v>27</v>
      </c>
      <c r="N9" s="169" t="s">
        <v>916</v>
      </c>
      <c r="O9" s="169" t="s">
        <v>3</v>
      </c>
      <c r="P9" s="340"/>
      <c r="Q9" s="340"/>
      <c r="R9" s="169" t="s">
        <v>27</v>
      </c>
      <c r="S9" s="169" t="s">
        <v>916</v>
      </c>
      <c r="T9" s="169" t="s">
        <v>3</v>
      </c>
      <c r="U9" s="340"/>
      <c r="AU9" s="165"/>
    </row>
    <row r="10" spans="1:47" x14ac:dyDescent="0.2">
      <c r="A10" s="167" t="s">
        <v>1254</v>
      </c>
      <c r="B10" s="151">
        <v>0</v>
      </c>
      <c r="C10" s="151">
        <v>0</v>
      </c>
      <c r="D10" s="151">
        <v>0</v>
      </c>
      <c r="E10" s="151">
        <v>0</v>
      </c>
      <c r="F10" s="151">
        <v>0</v>
      </c>
      <c r="G10" s="151">
        <v>0</v>
      </c>
      <c r="H10" s="151">
        <v>0</v>
      </c>
      <c r="I10" s="151">
        <v>0</v>
      </c>
      <c r="J10" s="151">
        <v>0</v>
      </c>
      <c r="K10" s="151">
        <v>0</v>
      </c>
      <c r="L10" s="151">
        <v>0</v>
      </c>
      <c r="M10" s="151">
        <v>0</v>
      </c>
      <c r="N10" s="151">
        <v>0</v>
      </c>
      <c r="O10" s="151">
        <v>0</v>
      </c>
      <c r="P10" s="151">
        <v>0</v>
      </c>
      <c r="Q10" s="151">
        <v>0</v>
      </c>
      <c r="R10" s="151">
        <v>0</v>
      </c>
      <c r="S10" s="151">
        <v>0</v>
      </c>
      <c r="T10" s="151">
        <v>0</v>
      </c>
      <c r="U10" s="151">
        <v>0</v>
      </c>
      <c r="AU10" s="165"/>
    </row>
    <row r="11" spans="1:47" x14ac:dyDescent="0.2">
      <c r="A11" s="167"/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AU11" s="165"/>
    </row>
    <row r="12" spans="1:47" ht="15" x14ac:dyDescent="0.25">
      <c r="A12" s="168" t="s">
        <v>5</v>
      </c>
      <c r="B12" s="153">
        <f>SUM(B11)</f>
        <v>0</v>
      </c>
      <c r="C12" s="153">
        <f t="shared" ref="C12:U12" si="0">SUM(C11)</f>
        <v>0</v>
      </c>
      <c r="D12" s="153">
        <f t="shared" si="0"/>
        <v>0</v>
      </c>
      <c r="E12" s="153">
        <f t="shared" si="0"/>
        <v>0</v>
      </c>
      <c r="F12" s="153">
        <f t="shared" si="0"/>
        <v>0</v>
      </c>
      <c r="G12" s="153">
        <f t="shared" si="0"/>
        <v>0</v>
      </c>
      <c r="H12" s="153">
        <f t="shared" si="0"/>
        <v>0</v>
      </c>
      <c r="I12" s="153">
        <f t="shared" si="0"/>
        <v>0</v>
      </c>
      <c r="J12" s="153">
        <f t="shared" si="0"/>
        <v>0</v>
      </c>
      <c r="K12" s="153">
        <f t="shared" si="0"/>
        <v>0</v>
      </c>
      <c r="L12" s="153">
        <f t="shared" si="0"/>
        <v>0</v>
      </c>
      <c r="M12" s="153">
        <f t="shared" si="0"/>
        <v>0</v>
      </c>
      <c r="N12" s="153">
        <f t="shared" si="0"/>
        <v>0</v>
      </c>
      <c r="O12" s="153">
        <f t="shared" si="0"/>
        <v>0</v>
      </c>
      <c r="P12" s="153">
        <f t="shared" si="0"/>
        <v>0</v>
      </c>
      <c r="Q12" s="153">
        <f t="shared" si="0"/>
        <v>0</v>
      </c>
      <c r="R12" s="153">
        <f t="shared" si="0"/>
        <v>0</v>
      </c>
      <c r="S12" s="153">
        <f t="shared" si="0"/>
        <v>0</v>
      </c>
      <c r="T12" s="153">
        <f t="shared" si="0"/>
        <v>0</v>
      </c>
      <c r="U12" s="153">
        <f t="shared" si="0"/>
        <v>0</v>
      </c>
      <c r="AU12" s="165"/>
    </row>
  </sheetData>
  <mergeCells count="17"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2.22</oddHeader>
    <oddFooter>&amp;F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92D050"/>
  </sheetPr>
  <dimension ref="A2:AU12"/>
  <sheetViews>
    <sheetView view="pageBreakPreview" zoomScaleNormal="100" zoomScaleSheetLayoutView="100" workbookViewId="0">
      <selection activeCell="D24" sqref="D24"/>
    </sheetView>
  </sheetViews>
  <sheetFormatPr baseColWidth="10" defaultRowHeight="12.75" x14ac:dyDescent="0.2"/>
  <cols>
    <col min="1" max="1" width="32.42578125" customWidth="1"/>
    <col min="7" max="7" width="13.42578125" customWidth="1"/>
    <col min="8" max="8" width="13.7109375" customWidth="1"/>
    <col min="10" max="10" width="13" customWidth="1"/>
    <col min="11" max="11" width="15.42578125" customWidth="1"/>
    <col min="17" max="17" width="14.7109375" customWidth="1"/>
    <col min="18" max="18" width="14.42578125" customWidth="1"/>
    <col min="19" max="19" width="12.5703125" customWidth="1"/>
    <col min="20" max="20" width="14.85546875" customWidth="1"/>
    <col min="21" max="21" width="14.42578125" customWidth="1"/>
  </cols>
  <sheetData>
    <row r="2" spans="1:47" ht="18.75" x14ac:dyDescent="0.3">
      <c r="A2" s="170" t="s">
        <v>1270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AU2" s="165"/>
    </row>
    <row r="3" spans="1:47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x14ac:dyDescent="0.2">
      <c r="A5" s="164" t="s">
        <v>925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x14ac:dyDescent="0.2">
      <c r="AU6" s="165"/>
    </row>
    <row r="7" spans="1:47" ht="15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ht="15" x14ac:dyDescent="0.2">
      <c r="A8" s="340"/>
      <c r="B8" s="341" t="s">
        <v>12</v>
      </c>
      <c r="C8" s="341" t="s">
        <v>6</v>
      </c>
      <c r="D8" s="341"/>
      <c r="E8" s="341"/>
      <c r="F8" s="341" t="s">
        <v>91</v>
      </c>
      <c r="G8" s="341" t="s">
        <v>12</v>
      </c>
      <c r="H8" s="341" t="s">
        <v>6</v>
      </c>
      <c r="I8" s="341"/>
      <c r="J8" s="341"/>
      <c r="K8" s="341" t="s">
        <v>91</v>
      </c>
      <c r="L8" s="341" t="s">
        <v>12</v>
      </c>
      <c r="M8" s="341" t="s">
        <v>6</v>
      </c>
      <c r="N8" s="341"/>
      <c r="O8" s="341"/>
      <c r="P8" s="341" t="s">
        <v>91</v>
      </c>
      <c r="Q8" s="341" t="s">
        <v>12</v>
      </c>
      <c r="R8" s="341" t="s">
        <v>6</v>
      </c>
      <c r="S8" s="341"/>
      <c r="T8" s="341"/>
      <c r="U8" s="341" t="s">
        <v>91</v>
      </c>
      <c r="AU8" s="165"/>
    </row>
    <row r="9" spans="1:47" ht="15" x14ac:dyDescent="0.2">
      <c r="A9" s="340"/>
      <c r="B9" s="341"/>
      <c r="C9" s="149" t="s">
        <v>27</v>
      </c>
      <c r="D9" s="149" t="s">
        <v>916</v>
      </c>
      <c r="E9" s="149" t="s">
        <v>3</v>
      </c>
      <c r="F9" s="341"/>
      <c r="G9" s="341"/>
      <c r="H9" s="149" t="s">
        <v>27</v>
      </c>
      <c r="I9" s="149" t="s">
        <v>916</v>
      </c>
      <c r="J9" s="149" t="s">
        <v>3</v>
      </c>
      <c r="K9" s="341"/>
      <c r="L9" s="341"/>
      <c r="M9" s="149" t="s">
        <v>27</v>
      </c>
      <c r="N9" s="149" t="s">
        <v>916</v>
      </c>
      <c r="O9" s="149" t="s">
        <v>3</v>
      </c>
      <c r="P9" s="341"/>
      <c r="Q9" s="341"/>
      <c r="R9" s="149" t="s">
        <v>27</v>
      </c>
      <c r="S9" s="149" t="s">
        <v>916</v>
      </c>
      <c r="T9" s="149" t="s">
        <v>3</v>
      </c>
      <c r="U9" s="341"/>
      <c r="AU9" s="165"/>
    </row>
    <row r="10" spans="1:47" x14ac:dyDescent="0.2">
      <c r="A10" s="167" t="s">
        <v>1254</v>
      </c>
      <c r="B10" s="151">
        <v>0</v>
      </c>
      <c r="C10" s="151">
        <v>0</v>
      </c>
      <c r="D10" s="151">
        <v>0</v>
      </c>
      <c r="E10" s="151">
        <v>0</v>
      </c>
      <c r="F10" s="151">
        <v>0</v>
      </c>
      <c r="G10" s="151">
        <v>0</v>
      </c>
      <c r="H10" s="151">
        <v>0</v>
      </c>
      <c r="I10" s="151">
        <v>0</v>
      </c>
      <c r="J10" s="151">
        <v>0</v>
      </c>
      <c r="K10" s="151">
        <v>0</v>
      </c>
      <c r="L10" s="151">
        <v>0</v>
      </c>
      <c r="M10" s="151">
        <v>0</v>
      </c>
      <c r="N10" s="151">
        <v>0</v>
      </c>
      <c r="O10" s="151">
        <v>0</v>
      </c>
      <c r="P10" s="151">
        <v>0</v>
      </c>
      <c r="Q10" s="151">
        <v>0</v>
      </c>
      <c r="R10" s="151">
        <v>0</v>
      </c>
      <c r="S10" s="151">
        <v>0</v>
      </c>
      <c r="T10" s="151">
        <v>0</v>
      </c>
      <c r="U10" s="151">
        <v>0</v>
      </c>
      <c r="AU10" s="165"/>
    </row>
    <row r="11" spans="1:47" x14ac:dyDescent="0.2">
      <c r="A11" s="167" t="s">
        <v>1268</v>
      </c>
      <c r="B11" s="151">
        <v>0</v>
      </c>
      <c r="C11" s="151">
        <v>0</v>
      </c>
      <c r="D11" s="151">
        <v>0</v>
      </c>
      <c r="E11" s="151">
        <v>0</v>
      </c>
      <c r="F11" s="151">
        <v>0</v>
      </c>
      <c r="G11" s="151">
        <v>1747022.19</v>
      </c>
      <c r="H11" s="151">
        <v>1429242.0799999998</v>
      </c>
      <c r="I11" s="151">
        <v>317780.11</v>
      </c>
      <c r="J11" s="151">
        <v>1747022.19</v>
      </c>
      <c r="K11" s="151">
        <v>0</v>
      </c>
      <c r="L11" s="151">
        <v>588239.61000000022</v>
      </c>
      <c r="M11" s="151">
        <v>297493.7300000001</v>
      </c>
      <c r="N11" s="151">
        <v>290745.88000000018</v>
      </c>
      <c r="O11" s="151">
        <v>588239.61000000022</v>
      </c>
      <c r="P11" s="151">
        <v>0</v>
      </c>
      <c r="Q11" s="151">
        <v>10919412.909999998</v>
      </c>
      <c r="R11" s="151">
        <v>5350908.9000000013</v>
      </c>
      <c r="S11" s="151">
        <v>5568504.0100000007</v>
      </c>
      <c r="T11" s="151">
        <v>10919412.909999998</v>
      </c>
      <c r="U11" s="151">
        <v>0</v>
      </c>
      <c r="AU11" s="165"/>
    </row>
    <row r="12" spans="1:47" ht="15" x14ac:dyDescent="0.25">
      <c r="A12" s="168" t="s">
        <v>5</v>
      </c>
      <c r="B12" s="153">
        <f>SUM(B11)</f>
        <v>0</v>
      </c>
      <c r="C12" s="153">
        <f t="shared" ref="C12:U12" si="0">SUM(C11)</f>
        <v>0</v>
      </c>
      <c r="D12" s="153">
        <f t="shared" si="0"/>
        <v>0</v>
      </c>
      <c r="E12" s="153">
        <f t="shared" si="0"/>
        <v>0</v>
      </c>
      <c r="F12" s="153">
        <f t="shared" si="0"/>
        <v>0</v>
      </c>
      <c r="G12" s="153">
        <f t="shared" si="0"/>
        <v>1747022.19</v>
      </c>
      <c r="H12" s="153">
        <f t="shared" si="0"/>
        <v>1429242.0799999998</v>
      </c>
      <c r="I12" s="153">
        <f t="shared" si="0"/>
        <v>317780.11</v>
      </c>
      <c r="J12" s="153">
        <f t="shared" si="0"/>
        <v>1747022.19</v>
      </c>
      <c r="K12" s="153">
        <f t="shared" si="0"/>
        <v>0</v>
      </c>
      <c r="L12" s="153">
        <f t="shared" si="0"/>
        <v>588239.61000000022</v>
      </c>
      <c r="M12" s="153">
        <f t="shared" si="0"/>
        <v>297493.7300000001</v>
      </c>
      <c r="N12" s="153">
        <f t="shared" si="0"/>
        <v>290745.88000000018</v>
      </c>
      <c r="O12" s="153">
        <f t="shared" si="0"/>
        <v>588239.61000000022</v>
      </c>
      <c r="P12" s="153">
        <f t="shared" si="0"/>
        <v>0</v>
      </c>
      <c r="Q12" s="153">
        <f t="shared" si="0"/>
        <v>10919412.909999998</v>
      </c>
      <c r="R12" s="153">
        <f t="shared" si="0"/>
        <v>5350908.9000000013</v>
      </c>
      <c r="S12" s="153">
        <f t="shared" si="0"/>
        <v>5568504.0100000007</v>
      </c>
      <c r="T12" s="153">
        <f t="shared" si="0"/>
        <v>10919412.909999998</v>
      </c>
      <c r="U12" s="153">
        <f t="shared" si="0"/>
        <v>0</v>
      </c>
      <c r="AU12" s="165"/>
    </row>
  </sheetData>
  <mergeCells count="17"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2.24</oddHeader>
    <oddFooter>&amp;F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92D050"/>
  </sheetPr>
  <dimension ref="A2:AU12"/>
  <sheetViews>
    <sheetView view="pageBreakPreview" zoomScale="85" zoomScaleNormal="100" zoomScaleSheetLayoutView="85" workbookViewId="0">
      <selection activeCell="D24" sqref="D24"/>
    </sheetView>
  </sheetViews>
  <sheetFormatPr baseColWidth="10" defaultRowHeight="12.75" x14ac:dyDescent="0.2"/>
  <cols>
    <col min="1" max="1" width="19.28515625" customWidth="1"/>
    <col min="2" max="2" width="16.28515625" customWidth="1"/>
    <col min="3" max="3" width="15.42578125" customWidth="1"/>
    <col min="4" max="4" width="14.85546875" customWidth="1"/>
    <col min="5" max="5" width="15.140625" customWidth="1"/>
    <col min="6" max="6" width="14" customWidth="1"/>
    <col min="7" max="7" width="17" customWidth="1"/>
    <col min="8" max="8" width="14.140625" customWidth="1"/>
    <col min="10" max="10" width="13.7109375" customWidth="1"/>
    <col min="11" max="11" width="14.5703125" customWidth="1"/>
  </cols>
  <sheetData>
    <row r="2" spans="1:47" ht="18.75" x14ac:dyDescent="0.3">
      <c r="A2" s="170" t="s">
        <v>1270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AU2" s="165"/>
    </row>
    <row r="3" spans="1:47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x14ac:dyDescent="0.2">
      <c r="A5" s="164" t="s">
        <v>926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x14ac:dyDescent="0.2">
      <c r="AU6" s="165"/>
    </row>
    <row r="7" spans="1:47" ht="15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ht="15" x14ac:dyDescent="0.2">
      <c r="A8" s="340"/>
      <c r="B8" s="341" t="s">
        <v>12</v>
      </c>
      <c r="C8" s="341" t="s">
        <v>6</v>
      </c>
      <c r="D8" s="341"/>
      <c r="E8" s="341"/>
      <c r="F8" s="341" t="s">
        <v>91</v>
      </c>
      <c r="G8" s="341" t="s">
        <v>12</v>
      </c>
      <c r="H8" s="341" t="s">
        <v>6</v>
      </c>
      <c r="I8" s="341"/>
      <c r="J8" s="341"/>
      <c r="K8" s="341" t="s">
        <v>91</v>
      </c>
      <c r="L8" s="341" t="s">
        <v>12</v>
      </c>
      <c r="M8" s="341" t="s">
        <v>6</v>
      </c>
      <c r="N8" s="341"/>
      <c r="O8" s="341"/>
      <c r="P8" s="341" t="s">
        <v>91</v>
      </c>
      <c r="Q8" s="341" t="s">
        <v>12</v>
      </c>
      <c r="R8" s="341" t="s">
        <v>6</v>
      </c>
      <c r="S8" s="341"/>
      <c r="T8" s="341"/>
      <c r="U8" s="341" t="s">
        <v>91</v>
      </c>
      <c r="AU8" s="165"/>
    </row>
    <row r="9" spans="1:47" ht="15" x14ac:dyDescent="0.2">
      <c r="A9" s="340"/>
      <c r="B9" s="341"/>
      <c r="C9" s="149" t="s">
        <v>27</v>
      </c>
      <c r="D9" s="149" t="s">
        <v>916</v>
      </c>
      <c r="E9" s="149" t="s">
        <v>3</v>
      </c>
      <c r="F9" s="341"/>
      <c r="G9" s="341"/>
      <c r="H9" s="149" t="s">
        <v>27</v>
      </c>
      <c r="I9" s="149" t="s">
        <v>916</v>
      </c>
      <c r="J9" s="149" t="s">
        <v>3</v>
      </c>
      <c r="K9" s="341"/>
      <c r="L9" s="341"/>
      <c r="M9" s="149" t="s">
        <v>27</v>
      </c>
      <c r="N9" s="149" t="s">
        <v>916</v>
      </c>
      <c r="O9" s="149" t="s">
        <v>3</v>
      </c>
      <c r="P9" s="341"/>
      <c r="Q9" s="341"/>
      <c r="R9" s="149" t="s">
        <v>27</v>
      </c>
      <c r="S9" s="149" t="s">
        <v>916</v>
      </c>
      <c r="T9" s="149" t="s">
        <v>3</v>
      </c>
      <c r="U9" s="341"/>
      <c r="AU9" s="165"/>
    </row>
    <row r="10" spans="1:47" x14ac:dyDescent="0.2">
      <c r="A10" s="167" t="s">
        <v>1254</v>
      </c>
      <c r="B10" s="151">
        <v>0</v>
      </c>
      <c r="C10" s="151">
        <v>0</v>
      </c>
      <c r="D10" s="151">
        <v>0</v>
      </c>
      <c r="E10" s="151">
        <v>0</v>
      </c>
      <c r="F10" s="151">
        <v>0</v>
      </c>
      <c r="G10" s="151">
        <v>0</v>
      </c>
      <c r="H10" s="151">
        <v>0</v>
      </c>
      <c r="I10" s="151">
        <v>0</v>
      </c>
      <c r="J10" s="151">
        <v>0</v>
      </c>
      <c r="K10" s="151">
        <v>0</v>
      </c>
      <c r="L10" s="151">
        <v>0</v>
      </c>
      <c r="M10" s="151">
        <v>0</v>
      </c>
      <c r="N10" s="151">
        <v>0</v>
      </c>
      <c r="O10" s="151">
        <v>0</v>
      </c>
      <c r="P10" s="151">
        <v>0</v>
      </c>
      <c r="Q10" s="151">
        <v>0</v>
      </c>
      <c r="R10" s="151">
        <v>0</v>
      </c>
      <c r="S10" s="151">
        <v>0</v>
      </c>
      <c r="T10" s="151">
        <v>0</v>
      </c>
      <c r="U10" s="151">
        <v>0</v>
      </c>
      <c r="AU10" s="165"/>
    </row>
    <row r="11" spans="1:47" x14ac:dyDescent="0.2">
      <c r="A11" s="167" t="s">
        <v>1260</v>
      </c>
      <c r="B11" s="151">
        <v>31191055.510000009</v>
      </c>
      <c r="C11" s="151">
        <v>23388533.289999999</v>
      </c>
      <c r="D11" s="151">
        <v>7802522.2200000007</v>
      </c>
      <c r="E11" s="151">
        <v>31191055.510000009</v>
      </c>
      <c r="F11" s="151">
        <v>0</v>
      </c>
      <c r="G11" s="151">
        <v>2124725.2400000007</v>
      </c>
      <c r="H11" s="151">
        <v>2097893.9000000008</v>
      </c>
      <c r="I11" s="151">
        <v>26831.339999999997</v>
      </c>
      <c r="J11" s="151">
        <v>2124725.2400000007</v>
      </c>
      <c r="K11" s="151">
        <v>0</v>
      </c>
      <c r="L11" s="151">
        <v>324867.01000000007</v>
      </c>
      <c r="M11" s="151">
        <v>64060.670000000006</v>
      </c>
      <c r="N11" s="151">
        <v>260806.34</v>
      </c>
      <c r="O11" s="151">
        <v>324867.01000000007</v>
      </c>
      <c r="P11" s="151">
        <v>0</v>
      </c>
      <c r="Q11" s="151">
        <v>0</v>
      </c>
      <c r="R11" s="151">
        <v>0</v>
      </c>
      <c r="S11" s="151">
        <v>0</v>
      </c>
      <c r="T11" s="151">
        <v>0</v>
      </c>
      <c r="U11" s="151">
        <v>0</v>
      </c>
      <c r="AU11" s="165"/>
    </row>
    <row r="12" spans="1:47" ht="15" x14ac:dyDescent="0.25">
      <c r="A12" s="168" t="s">
        <v>5</v>
      </c>
      <c r="B12" s="153">
        <f>SUM(B11)</f>
        <v>31191055.510000009</v>
      </c>
      <c r="C12" s="153">
        <f t="shared" ref="C12:U12" si="0">SUM(C11)</f>
        <v>23388533.289999999</v>
      </c>
      <c r="D12" s="153">
        <f t="shared" si="0"/>
        <v>7802522.2200000007</v>
      </c>
      <c r="E12" s="153">
        <f t="shared" si="0"/>
        <v>31191055.510000009</v>
      </c>
      <c r="F12" s="153">
        <f t="shared" si="0"/>
        <v>0</v>
      </c>
      <c r="G12" s="153">
        <f t="shared" si="0"/>
        <v>2124725.2400000007</v>
      </c>
      <c r="H12" s="153">
        <f t="shared" si="0"/>
        <v>2097893.9000000008</v>
      </c>
      <c r="I12" s="153">
        <f t="shared" si="0"/>
        <v>26831.339999999997</v>
      </c>
      <c r="J12" s="153">
        <f t="shared" si="0"/>
        <v>2124725.2400000007</v>
      </c>
      <c r="K12" s="153">
        <f t="shared" si="0"/>
        <v>0</v>
      </c>
      <c r="L12" s="153">
        <f t="shared" si="0"/>
        <v>324867.01000000007</v>
      </c>
      <c r="M12" s="153">
        <f t="shared" si="0"/>
        <v>64060.670000000006</v>
      </c>
      <c r="N12" s="153">
        <f t="shared" si="0"/>
        <v>260806.34</v>
      </c>
      <c r="O12" s="153">
        <f t="shared" si="0"/>
        <v>324867.01000000007</v>
      </c>
      <c r="P12" s="153">
        <f t="shared" si="0"/>
        <v>0</v>
      </c>
      <c r="Q12" s="153">
        <f t="shared" si="0"/>
        <v>0</v>
      </c>
      <c r="R12" s="153">
        <f t="shared" si="0"/>
        <v>0</v>
      </c>
      <c r="S12" s="153">
        <f t="shared" si="0"/>
        <v>0</v>
      </c>
      <c r="T12" s="153">
        <f t="shared" si="0"/>
        <v>0</v>
      </c>
      <c r="U12" s="153">
        <f t="shared" si="0"/>
        <v>0</v>
      </c>
      <c r="AU12" s="165"/>
    </row>
  </sheetData>
  <mergeCells count="17"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2.25</oddHeader>
    <oddFooter>&amp;F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92D050"/>
  </sheetPr>
  <dimension ref="A2:AU12"/>
  <sheetViews>
    <sheetView view="pageBreakPreview" zoomScale="85" zoomScaleNormal="100" zoomScaleSheetLayoutView="85" workbookViewId="0">
      <selection activeCell="D24" sqref="D24"/>
    </sheetView>
  </sheetViews>
  <sheetFormatPr baseColWidth="10" defaultRowHeight="12.75" x14ac:dyDescent="0.2"/>
  <cols>
    <col min="1" max="1" width="33" customWidth="1"/>
  </cols>
  <sheetData>
    <row r="2" spans="1:47" ht="18.75" x14ac:dyDescent="0.3">
      <c r="A2" s="170" t="s">
        <v>1270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AU2" s="165"/>
    </row>
    <row r="3" spans="1:47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x14ac:dyDescent="0.2">
      <c r="A5" s="164" t="s">
        <v>927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x14ac:dyDescent="0.2">
      <c r="AU6" s="165"/>
    </row>
    <row r="7" spans="1:47" ht="15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ht="15" x14ac:dyDescent="0.2">
      <c r="A8" s="340"/>
      <c r="B8" s="341" t="s">
        <v>12</v>
      </c>
      <c r="C8" s="341" t="s">
        <v>6</v>
      </c>
      <c r="D8" s="341"/>
      <c r="E8" s="341"/>
      <c r="F8" s="341" t="s">
        <v>91</v>
      </c>
      <c r="G8" s="341" t="s">
        <v>12</v>
      </c>
      <c r="H8" s="341" t="s">
        <v>6</v>
      </c>
      <c r="I8" s="341"/>
      <c r="J8" s="341"/>
      <c r="K8" s="341" t="s">
        <v>91</v>
      </c>
      <c r="L8" s="341" t="s">
        <v>12</v>
      </c>
      <c r="M8" s="341" t="s">
        <v>6</v>
      </c>
      <c r="N8" s="341"/>
      <c r="O8" s="341"/>
      <c r="P8" s="341" t="s">
        <v>91</v>
      </c>
      <c r="Q8" s="341" t="s">
        <v>12</v>
      </c>
      <c r="R8" s="341" t="s">
        <v>6</v>
      </c>
      <c r="S8" s="341"/>
      <c r="T8" s="341"/>
      <c r="U8" s="341" t="s">
        <v>91</v>
      </c>
      <c r="AU8" s="165"/>
    </row>
    <row r="9" spans="1:47" ht="15" x14ac:dyDescent="0.2">
      <c r="A9" s="340"/>
      <c r="B9" s="341"/>
      <c r="C9" s="149" t="s">
        <v>27</v>
      </c>
      <c r="D9" s="149" t="s">
        <v>916</v>
      </c>
      <c r="E9" s="149" t="s">
        <v>3</v>
      </c>
      <c r="F9" s="341"/>
      <c r="G9" s="341"/>
      <c r="H9" s="149" t="s">
        <v>27</v>
      </c>
      <c r="I9" s="149" t="s">
        <v>916</v>
      </c>
      <c r="J9" s="149" t="s">
        <v>3</v>
      </c>
      <c r="K9" s="341"/>
      <c r="L9" s="341"/>
      <c r="M9" s="149" t="s">
        <v>27</v>
      </c>
      <c r="N9" s="149" t="s">
        <v>916</v>
      </c>
      <c r="O9" s="149" t="s">
        <v>3</v>
      </c>
      <c r="P9" s="341"/>
      <c r="Q9" s="341"/>
      <c r="R9" s="149" t="s">
        <v>27</v>
      </c>
      <c r="S9" s="149" t="s">
        <v>916</v>
      </c>
      <c r="T9" s="149" t="s">
        <v>3</v>
      </c>
      <c r="U9" s="341"/>
      <c r="AU9" s="165"/>
    </row>
    <row r="10" spans="1:47" x14ac:dyDescent="0.2">
      <c r="A10" s="167" t="s">
        <v>1254</v>
      </c>
      <c r="B10" s="151">
        <v>0</v>
      </c>
      <c r="C10" s="151">
        <v>0</v>
      </c>
      <c r="D10" s="151">
        <v>0</v>
      </c>
      <c r="E10" s="151">
        <v>0</v>
      </c>
      <c r="F10" s="151">
        <v>0</v>
      </c>
      <c r="G10" s="151">
        <v>0</v>
      </c>
      <c r="H10" s="151">
        <v>0</v>
      </c>
      <c r="I10" s="151">
        <v>0</v>
      </c>
      <c r="J10" s="151">
        <v>0</v>
      </c>
      <c r="K10" s="151">
        <v>0</v>
      </c>
      <c r="L10" s="151">
        <v>0</v>
      </c>
      <c r="M10" s="151">
        <v>0</v>
      </c>
      <c r="N10" s="151">
        <v>0</v>
      </c>
      <c r="O10" s="151">
        <v>0</v>
      </c>
      <c r="P10" s="151">
        <v>0</v>
      </c>
      <c r="Q10" s="151">
        <v>0</v>
      </c>
      <c r="R10" s="151">
        <v>0</v>
      </c>
      <c r="S10" s="151">
        <v>0</v>
      </c>
      <c r="T10" s="151">
        <v>0</v>
      </c>
      <c r="U10" s="151">
        <v>0</v>
      </c>
      <c r="AU10" s="165"/>
    </row>
    <row r="11" spans="1:47" x14ac:dyDescent="0.2">
      <c r="A11" s="167" t="s">
        <v>1257</v>
      </c>
      <c r="B11" s="151">
        <v>0</v>
      </c>
      <c r="C11" s="151">
        <v>0</v>
      </c>
      <c r="D11" s="151">
        <v>0</v>
      </c>
      <c r="E11" s="151">
        <v>0</v>
      </c>
      <c r="F11" s="151">
        <v>0</v>
      </c>
      <c r="G11" s="151">
        <v>350251.50000000017</v>
      </c>
      <c r="H11" s="151">
        <v>168586.24999999997</v>
      </c>
      <c r="I11" s="151">
        <v>181665.24999999997</v>
      </c>
      <c r="J11" s="151">
        <v>350251.50000000017</v>
      </c>
      <c r="K11" s="151">
        <v>0</v>
      </c>
      <c r="L11" s="151">
        <v>0</v>
      </c>
      <c r="M11" s="151">
        <v>0</v>
      </c>
      <c r="N11" s="151">
        <v>0</v>
      </c>
      <c r="O11" s="151">
        <v>0</v>
      </c>
      <c r="P11" s="151">
        <v>0</v>
      </c>
      <c r="Q11" s="151">
        <v>0</v>
      </c>
      <c r="R11" s="151">
        <v>0</v>
      </c>
      <c r="S11" s="151">
        <v>0</v>
      </c>
      <c r="T11" s="151">
        <v>0</v>
      </c>
      <c r="U11" s="151">
        <v>0</v>
      </c>
      <c r="AU11" s="165"/>
    </row>
    <row r="12" spans="1:47" ht="15" x14ac:dyDescent="0.25">
      <c r="A12" s="168" t="s">
        <v>5</v>
      </c>
      <c r="B12" s="153">
        <f>SUM(B11)</f>
        <v>0</v>
      </c>
      <c r="C12" s="153">
        <f t="shared" ref="C12:U12" si="0">SUM(C11)</f>
        <v>0</v>
      </c>
      <c r="D12" s="153">
        <f t="shared" si="0"/>
        <v>0</v>
      </c>
      <c r="E12" s="153">
        <f t="shared" si="0"/>
        <v>0</v>
      </c>
      <c r="F12" s="153">
        <f t="shared" si="0"/>
        <v>0</v>
      </c>
      <c r="G12" s="153">
        <f t="shared" si="0"/>
        <v>350251.50000000017</v>
      </c>
      <c r="H12" s="153">
        <f t="shared" si="0"/>
        <v>168586.24999999997</v>
      </c>
      <c r="I12" s="153">
        <f t="shared" si="0"/>
        <v>181665.24999999997</v>
      </c>
      <c r="J12" s="153">
        <f t="shared" si="0"/>
        <v>350251.50000000017</v>
      </c>
      <c r="K12" s="153">
        <f t="shared" si="0"/>
        <v>0</v>
      </c>
      <c r="L12" s="153">
        <f t="shared" si="0"/>
        <v>0</v>
      </c>
      <c r="M12" s="153">
        <f t="shared" si="0"/>
        <v>0</v>
      </c>
      <c r="N12" s="153">
        <f t="shared" si="0"/>
        <v>0</v>
      </c>
      <c r="O12" s="153">
        <f t="shared" si="0"/>
        <v>0</v>
      </c>
      <c r="P12" s="153">
        <f t="shared" si="0"/>
        <v>0</v>
      </c>
      <c r="Q12" s="153">
        <f t="shared" si="0"/>
        <v>0</v>
      </c>
      <c r="R12" s="153">
        <f t="shared" si="0"/>
        <v>0</v>
      </c>
      <c r="S12" s="153">
        <f t="shared" si="0"/>
        <v>0</v>
      </c>
      <c r="T12" s="153">
        <f t="shared" si="0"/>
        <v>0</v>
      </c>
      <c r="U12" s="153">
        <f t="shared" si="0"/>
        <v>0</v>
      </c>
      <c r="AU12" s="165"/>
    </row>
  </sheetData>
  <mergeCells count="17"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2.26</oddHeader>
    <oddFooter>&amp;F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92D050"/>
  </sheetPr>
  <dimension ref="A2:AU15"/>
  <sheetViews>
    <sheetView view="pageBreakPreview" zoomScaleNormal="100" zoomScaleSheetLayoutView="100" workbookViewId="0">
      <selection activeCell="A11" sqref="A11:XFD12"/>
    </sheetView>
  </sheetViews>
  <sheetFormatPr baseColWidth="10" defaultRowHeight="12.75" x14ac:dyDescent="0.2"/>
  <cols>
    <col min="1" max="1" width="27.28515625" customWidth="1"/>
    <col min="2" max="2" width="14.28515625" customWidth="1"/>
    <col min="6" max="6" width="13.7109375" customWidth="1"/>
    <col min="7" max="7" width="14" customWidth="1"/>
    <col min="11" max="11" width="13" customWidth="1"/>
    <col min="12" max="12" width="14" customWidth="1"/>
    <col min="13" max="13" width="13.5703125" customWidth="1"/>
    <col min="15" max="15" width="13.85546875" customWidth="1"/>
    <col min="16" max="16" width="13.28515625" customWidth="1"/>
  </cols>
  <sheetData>
    <row r="2" spans="1:47" ht="18.75" x14ac:dyDescent="0.3">
      <c r="A2" s="170" t="s">
        <v>1270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AU2" s="165"/>
    </row>
    <row r="3" spans="1:47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x14ac:dyDescent="0.2">
      <c r="A5" s="164" t="s">
        <v>928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x14ac:dyDescent="0.2">
      <c r="AU6" s="165"/>
    </row>
    <row r="7" spans="1:47" ht="15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ht="15" x14ac:dyDescent="0.2">
      <c r="A8" s="340"/>
      <c r="B8" s="341" t="s">
        <v>12</v>
      </c>
      <c r="C8" s="341" t="s">
        <v>6</v>
      </c>
      <c r="D8" s="341"/>
      <c r="E8" s="341"/>
      <c r="F8" s="341" t="s">
        <v>91</v>
      </c>
      <c r="G8" s="341" t="s">
        <v>12</v>
      </c>
      <c r="H8" s="341" t="s">
        <v>6</v>
      </c>
      <c r="I8" s="341"/>
      <c r="J8" s="341"/>
      <c r="K8" s="341" t="s">
        <v>91</v>
      </c>
      <c r="L8" s="341" t="s">
        <v>12</v>
      </c>
      <c r="M8" s="341" t="s">
        <v>6</v>
      </c>
      <c r="N8" s="341"/>
      <c r="O8" s="341"/>
      <c r="P8" s="341" t="s">
        <v>91</v>
      </c>
      <c r="Q8" s="341" t="s">
        <v>12</v>
      </c>
      <c r="R8" s="341" t="s">
        <v>6</v>
      </c>
      <c r="S8" s="341"/>
      <c r="T8" s="341"/>
      <c r="U8" s="341" t="s">
        <v>91</v>
      </c>
      <c r="AU8" s="165"/>
    </row>
    <row r="9" spans="1:47" ht="15" x14ac:dyDescent="0.2">
      <c r="A9" s="340"/>
      <c r="B9" s="341"/>
      <c r="C9" s="149" t="s">
        <v>27</v>
      </c>
      <c r="D9" s="149" t="s">
        <v>916</v>
      </c>
      <c r="E9" s="149" t="s">
        <v>3</v>
      </c>
      <c r="F9" s="341"/>
      <c r="G9" s="341"/>
      <c r="H9" s="149" t="s">
        <v>27</v>
      </c>
      <c r="I9" s="149" t="s">
        <v>916</v>
      </c>
      <c r="J9" s="149" t="s">
        <v>3</v>
      </c>
      <c r="K9" s="341"/>
      <c r="L9" s="341"/>
      <c r="M9" s="149" t="s">
        <v>27</v>
      </c>
      <c r="N9" s="149" t="s">
        <v>916</v>
      </c>
      <c r="O9" s="149" t="s">
        <v>3</v>
      </c>
      <c r="P9" s="341"/>
      <c r="Q9" s="341"/>
      <c r="R9" s="149" t="s">
        <v>27</v>
      </c>
      <c r="S9" s="149" t="s">
        <v>916</v>
      </c>
      <c r="T9" s="149" t="s">
        <v>3</v>
      </c>
      <c r="U9" s="341"/>
      <c r="AU9" s="165"/>
    </row>
    <row r="10" spans="1:47" x14ac:dyDescent="0.2">
      <c r="A10" s="167" t="s">
        <v>78</v>
      </c>
      <c r="B10" s="151">
        <v>0</v>
      </c>
      <c r="C10" s="151">
        <v>0</v>
      </c>
      <c r="D10" s="151">
        <v>0</v>
      </c>
      <c r="E10" s="151">
        <v>0</v>
      </c>
      <c r="F10" s="151">
        <v>0</v>
      </c>
      <c r="G10" s="151">
        <v>0</v>
      </c>
      <c r="H10" s="151">
        <v>0</v>
      </c>
      <c r="I10" s="151">
        <v>0</v>
      </c>
      <c r="J10" s="151">
        <v>0</v>
      </c>
      <c r="K10" s="151">
        <v>0</v>
      </c>
      <c r="L10" s="151">
        <v>3970503.0000000009</v>
      </c>
      <c r="M10" s="151">
        <v>3141868.0000000009</v>
      </c>
      <c r="N10" s="151">
        <v>828635.00000000023</v>
      </c>
      <c r="O10" s="151">
        <v>3970503.0000000009</v>
      </c>
      <c r="P10" s="151">
        <v>0</v>
      </c>
      <c r="Q10" s="151">
        <v>0</v>
      </c>
      <c r="R10" s="151">
        <v>0</v>
      </c>
      <c r="S10" s="151">
        <v>0</v>
      </c>
      <c r="T10" s="151">
        <v>0</v>
      </c>
      <c r="U10" s="151">
        <v>0</v>
      </c>
      <c r="AU10" s="165"/>
    </row>
    <row r="11" spans="1:47" x14ac:dyDescent="0.2">
      <c r="A11" s="167" t="s">
        <v>1254</v>
      </c>
      <c r="B11" s="151">
        <v>0</v>
      </c>
      <c r="C11" s="151">
        <v>0</v>
      </c>
      <c r="D11" s="151">
        <v>0</v>
      </c>
      <c r="E11" s="151">
        <v>0</v>
      </c>
      <c r="F11" s="151">
        <v>0</v>
      </c>
      <c r="G11" s="151">
        <v>0</v>
      </c>
      <c r="H11" s="151">
        <v>0</v>
      </c>
      <c r="I11" s="151">
        <v>0</v>
      </c>
      <c r="J11" s="151">
        <v>0</v>
      </c>
      <c r="K11" s="151">
        <v>0</v>
      </c>
      <c r="L11" s="151">
        <v>0</v>
      </c>
      <c r="M11" s="151">
        <v>0</v>
      </c>
      <c r="N11" s="151">
        <v>0</v>
      </c>
      <c r="O11" s="151">
        <v>0</v>
      </c>
      <c r="P11" s="151">
        <v>0</v>
      </c>
      <c r="Q11" s="151">
        <v>0</v>
      </c>
      <c r="R11" s="151">
        <v>0</v>
      </c>
      <c r="S11" s="151">
        <v>0</v>
      </c>
      <c r="T11" s="151">
        <v>0</v>
      </c>
      <c r="U11" s="151">
        <v>0</v>
      </c>
      <c r="AU11" s="165"/>
    </row>
    <row r="12" spans="1:47" x14ac:dyDescent="0.2">
      <c r="A12" s="167" t="s">
        <v>1257</v>
      </c>
      <c r="B12" s="151">
        <v>0</v>
      </c>
      <c r="C12" s="151">
        <v>0</v>
      </c>
      <c r="D12" s="151">
        <v>0</v>
      </c>
      <c r="E12" s="151">
        <v>0</v>
      </c>
      <c r="F12" s="151">
        <v>0</v>
      </c>
      <c r="G12" s="151">
        <v>1137830.95</v>
      </c>
      <c r="H12" s="151">
        <v>288830.95000000019</v>
      </c>
      <c r="I12" s="151">
        <v>849000</v>
      </c>
      <c r="J12" s="151">
        <v>1137830.95</v>
      </c>
      <c r="K12" s="151">
        <v>0</v>
      </c>
      <c r="L12" s="151">
        <v>0</v>
      </c>
      <c r="M12" s="151">
        <v>0</v>
      </c>
      <c r="N12" s="151">
        <v>0</v>
      </c>
      <c r="O12" s="151">
        <v>0</v>
      </c>
      <c r="P12" s="151">
        <v>0</v>
      </c>
      <c r="Q12" s="151">
        <v>0</v>
      </c>
      <c r="R12" s="151">
        <v>0</v>
      </c>
      <c r="S12" s="151">
        <v>0</v>
      </c>
      <c r="T12" s="151">
        <v>0</v>
      </c>
      <c r="U12" s="151">
        <v>0</v>
      </c>
      <c r="AU12" s="165"/>
    </row>
    <row r="13" spans="1:47" x14ac:dyDescent="0.2">
      <c r="A13" s="167" t="s">
        <v>1260</v>
      </c>
      <c r="B13" s="151">
        <v>315126.69000000006</v>
      </c>
      <c r="C13" s="151">
        <v>315126.69000000006</v>
      </c>
      <c r="D13" s="151">
        <v>0</v>
      </c>
      <c r="E13" s="151">
        <v>315126.69000000006</v>
      </c>
      <c r="F13" s="151">
        <v>0</v>
      </c>
      <c r="G13" s="151">
        <v>8400</v>
      </c>
      <c r="H13" s="151">
        <v>8400</v>
      </c>
      <c r="I13" s="151">
        <v>0</v>
      </c>
      <c r="J13" s="151">
        <v>8400</v>
      </c>
      <c r="K13" s="151">
        <v>0</v>
      </c>
      <c r="L13" s="151">
        <v>1134.7499999999998</v>
      </c>
      <c r="M13" s="151">
        <v>1134.7499999999998</v>
      </c>
      <c r="N13" s="151">
        <v>0</v>
      </c>
      <c r="O13" s="151">
        <v>1134.7499999999998</v>
      </c>
      <c r="P13" s="151">
        <v>0</v>
      </c>
      <c r="Q13" s="151">
        <v>0</v>
      </c>
      <c r="R13" s="151">
        <v>0</v>
      </c>
      <c r="S13" s="151">
        <v>0</v>
      </c>
      <c r="T13" s="151">
        <v>0</v>
      </c>
      <c r="U13" s="151">
        <v>0</v>
      </c>
      <c r="AU13" s="165"/>
    </row>
    <row r="14" spans="1:47" x14ac:dyDescent="0.2">
      <c r="A14" s="167" t="s">
        <v>1261</v>
      </c>
      <c r="B14" s="151">
        <v>743923.93000000028</v>
      </c>
      <c r="C14" s="151">
        <v>377092.67000000004</v>
      </c>
      <c r="D14" s="151">
        <v>366831.26000000018</v>
      </c>
      <c r="E14" s="151">
        <v>743923.93000000028</v>
      </c>
      <c r="F14" s="151">
        <v>0</v>
      </c>
      <c r="G14" s="151">
        <v>275585.24</v>
      </c>
      <c r="H14" s="151">
        <v>98393.829999999987</v>
      </c>
      <c r="I14" s="151">
        <v>177191.40999999997</v>
      </c>
      <c r="J14" s="151">
        <v>275585.24</v>
      </c>
      <c r="K14" s="151">
        <v>0</v>
      </c>
      <c r="L14" s="151">
        <v>14170</v>
      </c>
      <c r="M14" s="151">
        <v>11773</v>
      </c>
      <c r="N14" s="151">
        <v>2397</v>
      </c>
      <c r="O14" s="151">
        <v>14170</v>
      </c>
      <c r="P14" s="151">
        <v>0</v>
      </c>
      <c r="Q14" s="151">
        <v>0</v>
      </c>
      <c r="R14" s="151">
        <v>0</v>
      </c>
      <c r="S14" s="151">
        <v>0</v>
      </c>
      <c r="T14" s="151">
        <v>0</v>
      </c>
      <c r="U14" s="151">
        <v>0</v>
      </c>
      <c r="AU14" s="165"/>
    </row>
    <row r="15" spans="1:47" ht="15" x14ac:dyDescent="0.25">
      <c r="A15" s="168" t="s">
        <v>5</v>
      </c>
      <c r="B15" s="153">
        <f>SUM(B10:B14)</f>
        <v>1059050.6200000003</v>
      </c>
      <c r="C15" s="153">
        <f t="shared" ref="C15:U15" si="0">SUM(C10:C14)</f>
        <v>692219.3600000001</v>
      </c>
      <c r="D15" s="153">
        <f t="shared" si="0"/>
        <v>366831.26000000018</v>
      </c>
      <c r="E15" s="153">
        <f t="shared" si="0"/>
        <v>1059050.6200000003</v>
      </c>
      <c r="F15" s="153">
        <f t="shared" si="0"/>
        <v>0</v>
      </c>
      <c r="G15" s="153">
        <f t="shared" si="0"/>
        <v>1421816.19</v>
      </c>
      <c r="H15" s="153">
        <f t="shared" si="0"/>
        <v>395624.78000000014</v>
      </c>
      <c r="I15" s="153">
        <f t="shared" si="0"/>
        <v>1026191.4099999999</v>
      </c>
      <c r="J15" s="153">
        <f t="shared" si="0"/>
        <v>1421816.19</v>
      </c>
      <c r="K15" s="153">
        <f t="shared" si="0"/>
        <v>0</v>
      </c>
      <c r="L15" s="153">
        <f t="shared" si="0"/>
        <v>3985807.7500000009</v>
      </c>
      <c r="M15" s="153">
        <f t="shared" si="0"/>
        <v>3154775.7500000009</v>
      </c>
      <c r="N15" s="153">
        <f t="shared" si="0"/>
        <v>831032.00000000023</v>
      </c>
      <c r="O15" s="153">
        <f t="shared" si="0"/>
        <v>3985807.7500000009</v>
      </c>
      <c r="P15" s="153">
        <f t="shared" si="0"/>
        <v>0</v>
      </c>
      <c r="Q15" s="153">
        <f t="shared" si="0"/>
        <v>0</v>
      </c>
      <c r="R15" s="153">
        <f t="shared" si="0"/>
        <v>0</v>
      </c>
      <c r="S15" s="153">
        <f t="shared" si="0"/>
        <v>0</v>
      </c>
      <c r="T15" s="153">
        <f t="shared" si="0"/>
        <v>0</v>
      </c>
      <c r="U15" s="153">
        <f t="shared" si="0"/>
        <v>0</v>
      </c>
      <c r="AU15" s="165"/>
    </row>
  </sheetData>
  <mergeCells count="17"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2.27</oddHeader>
    <oddFooter>&amp;F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92D050"/>
  </sheetPr>
  <dimension ref="A2:AU13"/>
  <sheetViews>
    <sheetView view="pageBreakPreview" zoomScaleNormal="100" zoomScaleSheetLayoutView="100" workbookViewId="0">
      <selection activeCell="A11" sqref="A11:XFD12"/>
    </sheetView>
  </sheetViews>
  <sheetFormatPr baseColWidth="10" defaultRowHeight="12.75" x14ac:dyDescent="0.2"/>
  <cols>
    <col min="1" max="1" width="37.28515625" customWidth="1"/>
  </cols>
  <sheetData>
    <row r="2" spans="1:47" ht="18.75" x14ac:dyDescent="0.3">
      <c r="A2" s="170" t="s">
        <v>1270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AU2" s="165"/>
    </row>
    <row r="3" spans="1:47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x14ac:dyDescent="0.2">
      <c r="A5" s="164" t="s">
        <v>929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x14ac:dyDescent="0.2">
      <c r="AU6" s="165"/>
    </row>
    <row r="7" spans="1:47" ht="15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ht="15" x14ac:dyDescent="0.2">
      <c r="A8" s="340"/>
      <c r="B8" s="341" t="s">
        <v>12</v>
      </c>
      <c r="C8" s="341" t="s">
        <v>6</v>
      </c>
      <c r="D8" s="341"/>
      <c r="E8" s="341"/>
      <c r="F8" s="341" t="s">
        <v>91</v>
      </c>
      <c r="G8" s="341" t="s">
        <v>12</v>
      </c>
      <c r="H8" s="341" t="s">
        <v>6</v>
      </c>
      <c r="I8" s="341"/>
      <c r="J8" s="341"/>
      <c r="K8" s="341" t="s">
        <v>91</v>
      </c>
      <c r="L8" s="341" t="s">
        <v>12</v>
      </c>
      <c r="M8" s="341" t="s">
        <v>6</v>
      </c>
      <c r="N8" s="341"/>
      <c r="O8" s="341"/>
      <c r="P8" s="341" t="s">
        <v>91</v>
      </c>
      <c r="Q8" s="341" t="s">
        <v>12</v>
      </c>
      <c r="R8" s="341" t="s">
        <v>6</v>
      </c>
      <c r="S8" s="341"/>
      <c r="T8" s="341"/>
      <c r="U8" s="341" t="s">
        <v>91</v>
      </c>
      <c r="AU8" s="165"/>
    </row>
    <row r="9" spans="1:47" ht="15" x14ac:dyDescent="0.2">
      <c r="A9" s="340"/>
      <c r="B9" s="341"/>
      <c r="C9" s="149" t="s">
        <v>27</v>
      </c>
      <c r="D9" s="149" t="s">
        <v>916</v>
      </c>
      <c r="E9" s="149" t="s">
        <v>3</v>
      </c>
      <c r="F9" s="341"/>
      <c r="G9" s="341"/>
      <c r="H9" s="149" t="s">
        <v>27</v>
      </c>
      <c r="I9" s="149" t="s">
        <v>916</v>
      </c>
      <c r="J9" s="149" t="s">
        <v>3</v>
      </c>
      <c r="K9" s="341"/>
      <c r="L9" s="341"/>
      <c r="M9" s="149" t="s">
        <v>27</v>
      </c>
      <c r="N9" s="149" t="s">
        <v>916</v>
      </c>
      <c r="O9" s="149" t="s">
        <v>3</v>
      </c>
      <c r="P9" s="341"/>
      <c r="Q9" s="341"/>
      <c r="R9" s="149" t="s">
        <v>27</v>
      </c>
      <c r="S9" s="149" t="s">
        <v>916</v>
      </c>
      <c r="T9" s="149" t="s">
        <v>3</v>
      </c>
      <c r="U9" s="341"/>
      <c r="AU9" s="165"/>
    </row>
    <row r="10" spans="1:47" x14ac:dyDescent="0.2">
      <c r="A10" s="167" t="s">
        <v>1254</v>
      </c>
      <c r="B10" s="151">
        <v>0</v>
      </c>
      <c r="C10" s="151">
        <v>0</v>
      </c>
      <c r="D10" s="151">
        <v>0</v>
      </c>
      <c r="E10" s="151">
        <v>0</v>
      </c>
      <c r="F10" s="151">
        <v>0</v>
      </c>
      <c r="G10" s="151">
        <v>0</v>
      </c>
      <c r="H10" s="151">
        <v>0</v>
      </c>
      <c r="I10" s="151">
        <v>0</v>
      </c>
      <c r="J10" s="151">
        <v>0</v>
      </c>
      <c r="K10" s="151">
        <v>0</v>
      </c>
      <c r="L10" s="151">
        <v>0</v>
      </c>
      <c r="M10" s="151">
        <v>0</v>
      </c>
      <c r="N10" s="151">
        <v>0</v>
      </c>
      <c r="O10" s="151">
        <v>0</v>
      </c>
      <c r="P10" s="151">
        <v>0</v>
      </c>
      <c r="Q10" s="151">
        <v>0</v>
      </c>
      <c r="R10" s="151">
        <v>0</v>
      </c>
      <c r="S10" s="151">
        <v>0</v>
      </c>
      <c r="T10" s="151">
        <v>0</v>
      </c>
      <c r="U10" s="151">
        <v>0</v>
      </c>
      <c r="AU10" s="165"/>
    </row>
    <row r="11" spans="1:47" x14ac:dyDescent="0.2">
      <c r="A11" s="167" t="s">
        <v>1257</v>
      </c>
      <c r="B11" s="151">
        <v>0</v>
      </c>
      <c r="C11" s="151">
        <v>0</v>
      </c>
      <c r="D11" s="151">
        <v>0</v>
      </c>
      <c r="E11" s="151">
        <v>0</v>
      </c>
      <c r="F11" s="151">
        <v>0</v>
      </c>
      <c r="G11" s="151">
        <v>99292.459999999992</v>
      </c>
      <c r="H11" s="151">
        <v>99292.459999999992</v>
      </c>
      <c r="I11" s="151">
        <v>0</v>
      </c>
      <c r="J11" s="151">
        <v>99292.459999999992</v>
      </c>
      <c r="K11" s="151">
        <v>0</v>
      </c>
      <c r="L11" s="151">
        <v>0</v>
      </c>
      <c r="M11" s="151">
        <v>0</v>
      </c>
      <c r="N11" s="151">
        <v>0</v>
      </c>
      <c r="O11" s="151">
        <v>0</v>
      </c>
      <c r="P11" s="151">
        <v>0</v>
      </c>
      <c r="Q11" s="151">
        <v>0</v>
      </c>
      <c r="R11" s="151">
        <v>0</v>
      </c>
      <c r="S11" s="151">
        <v>0</v>
      </c>
      <c r="T11" s="151">
        <v>0</v>
      </c>
      <c r="U11" s="151">
        <v>0</v>
      </c>
      <c r="AU11" s="165"/>
    </row>
    <row r="12" spans="1:47" x14ac:dyDescent="0.2">
      <c r="A12" s="167" t="s">
        <v>1261</v>
      </c>
      <c r="B12" s="151">
        <v>0</v>
      </c>
      <c r="C12" s="151">
        <v>0</v>
      </c>
      <c r="D12" s="151">
        <v>0</v>
      </c>
      <c r="E12" s="151">
        <v>0</v>
      </c>
      <c r="F12" s="151">
        <v>0</v>
      </c>
      <c r="G12" s="151">
        <v>0</v>
      </c>
      <c r="H12" s="151">
        <v>0</v>
      </c>
      <c r="I12" s="151">
        <v>0</v>
      </c>
      <c r="J12" s="151">
        <v>0</v>
      </c>
      <c r="K12" s="151">
        <v>0</v>
      </c>
      <c r="L12" s="151">
        <v>0</v>
      </c>
      <c r="M12" s="151">
        <v>0</v>
      </c>
      <c r="N12" s="151">
        <v>0</v>
      </c>
      <c r="O12" s="151">
        <v>0</v>
      </c>
      <c r="P12" s="151">
        <v>0</v>
      </c>
      <c r="Q12" s="151">
        <v>0</v>
      </c>
      <c r="R12" s="151">
        <v>0</v>
      </c>
      <c r="S12" s="151">
        <v>0</v>
      </c>
      <c r="T12" s="151">
        <v>0</v>
      </c>
      <c r="U12" s="151">
        <v>0</v>
      </c>
      <c r="AU12" s="165"/>
    </row>
    <row r="13" spans="1:47" ht="15" x14ac:dyDescent="0.25">
      <c r="A13" s="168" t="s">
        <v>5</v>
      </c>
      <c r="B13" s="153">
        <f>SUM(B10:B12)</f>
        <v>0</v>
      </c>
      <c r="C13" s="153">
        <f t="shared" ref="C13:U13" si="0">SUM(C10:C12)</f>
        <v>0</v>
      </c>
      <c r="D13" s="153">
        <f t="shared" si="0"/>
        <v>0</v>
      </c>
      <c r="E13" s="153">
        <f t="shared" si="0"/>
        <v>0</v>
      </c>
      <c r="F13" s="153">
        <f t="shared" si="0"/>
        <v>0</v>
      </c>
      <c r="G13" s="153">
        <f t="shared" si="0"/>
        <v>99292.459999999992</v>
      </c>
      <c r="H13" s="153">
        <f t="shared" si="0"/>
        <v>99292.459999999992</v>
      </c>
      <c r="I13" s="153">
        <f t="shared" si="0"/>
        <v>0</v>
      </c>
      <c r="J13" s="153">
        <f t="shared" si="0"/>
        <v>99292.459999999992</v>
      </c>
      <c r="K13" s="153">
        <f t="shared" si="0"/>
        <v>0</v>
      </c>
      <c r="L13" s="153">
        <f t="shared" si="0"/>
        <v>0</v>
      </c>
      <c r="M13" s="153">
        <f t="shared" si="0"/>
        <v>0</v>
      </c>
      <c r="N13" s="153">
        <f t="shared" si="0"/>
        <v>0</v>
      </c>
      <c r="O13" s="153">
        <f t="shared" si="0"/>
        <v>0</v>
      </c>
      <c r="P13" s="153">
        <f t="shared" si="0"/>
        <v>0</v>
      </c>
      <c r="Q13" s="153">
        <f t="shared" si="0"/>
        <v>0</v>
      </c>
      <c r="R13" s="153">
        <f t="shared" si="0"/>
        <v>0</v>
      </c>
      <c r="S13" s="153">
        <f t="shared" si="0"/>
        <v>0</v>
      </c>
      <c r="T13" s="153">
        <f t="shared" si="0"/>
        <v>0</v>
      </c>
      <c r="U13" s="153">
        <f t="shared" si="0"/>
        <v>0</v>
      </c>
      <c r="AU13" s="165"/>
    </row>
  </sheetData>
  <mergeCells count="17"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2.28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2:AC29"/>
  <sheetViews>
    <sheetView tabSelected="1" view="pageBreakPreview" zoomScale="85" zoomScaleNormal="100" zoomScaleSheetLayoutView="85" workbookViewId="0">
      <selection activeCell="B14" sqref="B14"/>
    </sheetView>
  </sheetViews>
  <sheetFormatPr baseColWidth="10" defaultRowHeight="15" x14ac:dyDescent="0.25"/>
  <cols>
    <col min="1" max="1" width="35.7109375" style="159" customWidth="1"/>
    <col min="2" max="2" width="15.140625" style="159" customWidth="1"/>
    <col min="3" max="21" width="14.7109375" style="159" customWidth="1"/>
    <col min="22" max="28" width="11.42578125" style="159"/>
    <col min="29" max="29" width="11.42578125" style="160"/>
    <col min="30" max="16384" width="11.42578125" style="159"/>
  </cols>
  <sheetData>
    <row r="2" spans="1:29" s="172" customFormat="1" ht="18.75" x14ac:dyDescent="0.3">
      <c r="A2" s="170" t="s">
        <v>1270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AC2" s="173"/>
    </row>
    <row r="3" spans="1:29" customFormat="1" ht="12.75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C3" s="165"/>
    </row>
    <row r="4" spans="1:29" customFormat="1" ht="12.75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C4" s="165"/>
    </row>
    <row r="5" spans="1:29" customFormat="1" ht="12.75" x14ac:dyDescent="0.2">
      <c r="A5" s="164" t="s">
        <v>911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C5" s="165"/>
    </row>
    <row r="6" spans="1:29" customFormat="1" ht="12.75" x14ac:dyDescent="0.2">
      <c r="AC6" s="165"/>
    </row>
    <row r="7" spans="1:29" customFormat="1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C7" s="165"/>
    </row>
    <row r="8" spans="1:29" customFormat="1" ht="15" customHeight="1" x14ac:dyDescent="0.2">
      <c r="A8" s="340"/>
      <c r="B8" s="341" t="s">
        <v>12</v>
      </c>
      <c r="C8" s="341" t="s">
        <v>6</v>
      </c>
      <c r="D8" s="341"/>
      <c r="E8" s="341"/>
      <c r="F8" s="340" t="s">
        <v>91</v>
      </c>
      <c r="G8" s="341" t="s">
        <v>12</v>
      </c>
      <c r="H8" s="340" t="s">
        <v>6</v>
      </c>
      <c r="I8" s="340"/>
      <c r="J8" s="340"/>
      <c r="K8" s="340" t="s">
        <v>91</v>
      </c>
      <c r="L8" s="340" t="s">
        <v>12</v>
      </c>
      <c r="M8" s="340" t="s">
        <v>6</v>
      </c>
      <c r="N8" s="340"/>
      <c r="O8" s="340"/>
      <c r="P8" s="340" t="s">
        <v>91</v>
      </c>
      <c r="Q8" s="340" t="s">
        <v>12</v>
      </c>
      <c r="R8" s="340" t="s">
        <v>6</v>
      </c>
      <c r="S8" s="340"/>
      <c r="T8" s="340"/>
      <c r="U8" s="340" t="s">
        <v>91</v>
      </c>
      <c r="AC8" s="165"/>
    </row>
    <row r="9" spans="1:29" customFormat="1" ht="30" x14ac:dyDescent="0.2">
      <c r="A9" s="340"/>
      <c r="B9" s="341"/>
      <c r="C9" s="169" t="s">
        <v>27</v>
      </c>
      <c r="D9" s="169" t="s">
        <v>916</v>
      </c>
      <c r="E9" s="149" t="s">
        <v>3</v>
      </c>
      <c r="F9" s="340"/>
      <c r="G9" s="341"/>
      <c r="H9" s="169" t="s">
        <v>27</v>
      </c>
      <c r="I9" s="169" t="s">
        <v>916</v>
      </c>
      <c r="J9" s="169" t="s">
        <v>3</v>
      </c>
      <c r="K9" s="340"/>
      <c r="L9" s="340"/>
      <c r="M9" s="169" t="s">
        <v>27</v>
      </c>
      <c r="N9" s="169" t="s">
        <v>916</v>
      </c>
      <c r="O9" s="169" t="s">
        <v>3</v>
      </c>
      <c r="P9" s="340"/>
      <c r="Q9" s="340"/>
      <c r="R9" s="169" t="s">
        <v>27</v>
      </c>
      <c r="S9" s="169" t="s">
        <v>916</v>
      </c>
      <c r="T9" s="169" t="s">
        <v>3</v>
      </c>
      <c r="U9" s="340"/>
      <c r="AC9" s="165"/>
    </row>
    <row r="10" spans="1:29" customFormat="1" ht="12.75" x14ac:dyDescent="0.2">
      <c r="A10" s="167"/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AC10" s="165"/>
    </row>
    <row r="11" spans="1:29" customFormat="1" ht="12.75" x14ac:dyDescent="0.2">
      <c r="A11" s="167" t="s">
        <v>1252</v>
      </c>
      <c r="B11" s="151">
        <v>10485208.229999999</v>
      </c>
      <c r="C11" s="151">
        <v>7255799.8800000008</v>
      </c>
      <c r="D11" s="151">
        <v>3229408.3500000006</v>
      </c>
      <c r="E11" s="151">
        <v>10485208.229999999</v>
      </c>
      <c r="F11" s="151">
        <v>0</v>
      </c>
      <c r="G11" s="151">
        <v>267346.67</v>
      </c>
      <c r="H11" s="151">
        <v>231070.65999999997</v>
      </c>
      <c r="I11" s="151">
        <v>36276.009999999995</v>
      </c>
      <c r="J11" s="151">
        <v>267346.67</v>
      </c>
      <c r="K11" s="151">
        <v>0</v>
      </c>
      <c r="L11" s="151">
        <v>212713.44000000009</v>
      </c>
      <c r="M11" s="151">
        <v>178684.60000000009</v>
      </c>
      <c r="N11" s="151">
        <v>34028.839999999997</v>
      </c>
      <c r="O11" s="151">
        <v>212713.44000000009</v>
      </c>
      <c r="P11" s="151">
        <v>0</v>
      </c>
      <c r="Q11" s="151">
        <v>843303.50000000023</v>
      </c>
      <c r="R11" s="151">
        <v>789782.85000000021</v>
      </c>
      <c r="S11" s="151">
        <v>53520.649999999994</v>
      </c>
      <c r="T11" s="151">
        <v>843303.50000000023</v>
      </c>
      <c r="U11" s="151">
        <v>0</v>
      </c>
      <c r="AC11" s="165"/>
    </row>
    <row r="12" spans="1:29" customFormat="1" ht="12.75" x14ac:dyDescent="0.2">
      <c r="A12" s="167" t="s">
        <v>1253</v>
      </c>
      <c r="B12" s="151">
        <v>11690406.109999999</v>
      </c>
      <c r="C12" s="151">
        <v>8111018.5300000021</v>
      </c>
      <c r="D12" s="151">
        <v>3579387.5800000005</v>
      </c>
      <c r="E12" s="151">
        <v>11690406.109999999</v>
      </c>
      <c r="F12" s="151">
        <v>0</v>
      </c>
      <c r="G12" s="151">
        <v>179539.78</v>
      </c>
      <c r="H12" s="151">
        <v>177610.78</v>
      </c>
      <c r="I12" s="151">
        <v>1929</v>
      </c>
      <c r="J12" s="151">
        <v>179539.78</v>
      </c>
      <c r="K12" s="151">
        <v>0</v>
      </c>
      <c r="L12" s="151">
        <v>1538863.7699999998</v>
      </c>
      <c r="M12" s="151">
        <v>1218663.8399999999</v>
      </c>
      <c r="N12" s="151">
        <v>320199.93000000017</v>
      </c>
      <c r="O12" s="151">
        <v>1538863.7699999998</v>
      </c>
      <c r="P12" s="151">
        <v>0</v>
      </c>
      <c r="Q12" s="151">
        <v>0</v>
      </c>
      <c r="R12" s="151">
        <v>0</v>
      </c>
      <c r="S12" s="151">
        <v>0</v>
      </c>
      <c r="T12" s="151">
        <v>0</v>
      </c>
      <c r="U12" s="151">
        <v>0</v>
      </c>
      <c r="AC12" s="165"/>
    </row>
    <row r="13" spans="1:29" customFormat="1" ht="12.75" x14ac:dyDescent="0.2">
      <c r="A13" s="167" t="s">
        <v>78</v>
      </c>
      <c r="B13" s="151">
        <v>10823901.76</v>
      </c>
      <c r="C13" s="151">
        <v>7395492.9900000002</v>
      </c>
      <c r="D13" s="151">
        <v>3428408.7700000009</v>
      </c>
      <c r="E13" s="151">
        <v>10823901.76</v>
      </c>
      <c r="F13" s="151">
        <v>0</v>
      </c>
      <c r="G13" s="151">
        <v>134814.68</v>
      </c>
      <c r="H13" s="151">
        <v>132181.28</v>
      </c>
      <c r="I13" s="151">
        <v>2633.3999999999996</v>
      </c>
      <c r="J13" s="151">
        <v>134814.68</v>
      </c>
      <c r="K13" s="151">
        <v>0</v>
      </c>
      <c r="L13" s="151">
        <v>267773.35000000009</v>
      </c>
      <c r="M13" s="151">
        <v>207565.68000000008</v>
      </c>
      <c r="N13" s="151">
        <v>60207.67</v>
      </c>
      <c r="O13" s="151">
        <v>267773.35000000009</v>
      </c>
      <c r="P13" s="151">
        <v>0</v>
      </c>
      <c r="Q13" s="151">
        <v>0</v>
      </c>
      <c r="R13" s="151">
        <v>0</v>
      </c>
      <c r="S13" s="151">
        <v>0</v>
      </c>
      <c r="T13" s="151">
        <v>0</v>
      </c>
      <c r="U13" s="151">
        <v>0</v>
      </c>
      <c r="AC13" s="165"/>
    </row>
    <row r="14" spans="1:29" customFormat="1" ht="12.75" x14ac:dyDescent="0.2">
      <c r="A14" s="167" t="s">
        <v>1254</v>
      </c>
      <c r="B14" s="151">
        <v>3953876.8800000008</v>
      </c>
      <c r="C14" s="151">
        <v>2720885.7800000007</v>
      </c>
      <c r="D14" s="151">
        <v>1232991.0999999999</v>
      </c>
      <c r="E14" s="151">
        <v>3953876.8800000008</v>
      </c>
      <c r="F14" s="151">
        <v>0</v>
      </c>
      <c r="G14" s="151">
        <v>76129.909999999989</v>
      </c>
      <c r="H14" s="151">
        <v>76129.909999999989</v>
      </c>
      <c r="I14" s="151">
        <v>0</v>
      </c>
      <c r="J14" s="151">
        <v>76129.909999999989</v>
      </c>
      <c r="K14" s="151">
        <v>0</v>
      </c>
      <c r="L14" s="151">
        <v>896105.45000000019</v>
      </c>
      <c r="M14" s="151">
        <v>677806.66000000027</v>
      </c>
      <c r="N14" s="151">
        <v>218298.78999999998</v>
      </c>
      <c r="O14" s="151">
        <v>896105.45000000019</v>
      </c>
      <c r="P14" s="151">
        <v>0</v>
      </c>
      <c r="Q14" s="151">
        <v>0</v>
      </c>
      <c r="R14" s="151">
        <v>0</v>
      </c>
      <c r="S14" s="151">
        <v>0</v>
      </c>
      <c r="T14" s="151">
        <v>0</v>
      </c>
      <c r="U14" s="151">
        <v>0</v>
      </c>
      <c r="AC14" s="165"/>
    </row>
    <row r="15" spans="1:29" customFormat="1" ht="12.75" x14ac:dyDescent="0.2">
      <c r="A15" s="167" t="s">
        <v>1255</v>
      </c>
      <c r="B15" s="151">
        <v>4226466.8200000012</v>
      </c>
      <c r="C15" s="151">
        <v>3112035.060000001</v>
      </c>
      <c r="D15" s="151">
        <v>1114431.7599999998</v>
      </c>
      <c r="E15" s="151">
        <v>4226466.8200000012</v>
      </c>
      <c r="F15" s="151">
        <v>0</v>
      </c>
      <c r="G15" s="151">
        <v>17458.12</v>
      </c>
      <c r="H15" s="151">
        <v>17458.12</v>
      </c>
      <c r="I15" s="151">
        <v>0</v>
      </c>
      <c r="J15" s="151">
        <v>17458.12</v>
      </c>
      <c r="K15" s="151">
        <v>0</v>
      </c>
      <c r="L15" s="151">
        <v>68072.10000000002</v>
      </c>
      <c r="M15" s="151">
        <v>48590.790000000008</v>
      </c>
      <c r="N15" s="151">
        <v>19481.309999999998</v>
      </c>
      <c r="O15" s="151">
        <v>68072.10000000002</v>
      </c>
      <c r="P15" s="151">
        <v>0</v>
      </c>
      <c r="Q15" s="151">
        <v>0</v>
      </c>
      <c r="R15" s="151">
        <v>0</v>
      </c>
      <c r="S15" s="151">
        <v>0</v>
      </c>
      <c r="T15" s="151">
        <v>0</v>
      </c>
      <c r="U15" s="151">
        <v>0</v>
      </c>
      <c r="AC15" s="165"/>
    </row>
    <row r="16" spans="1:29" customFormat="1" ht="12.75" x14ac:dyDescent="0.2">
      <c r="A16" s="167" t="s">
        <v>76</v>
      </c>
      <c r="B16" s="151">
        <v>3850392.4600000009</v>
      </c>
      <c r="C16" s="151">
        <v>2853053.2700000009</v>
      </c>
      <c r="D16" s="151">
        <v>997339.19000000029</v>
      </c>
      <c r="E16" s="151">
        <v>3850392.4600000009</v>
      </c>
      <c r="F16" s="151">
        <v>0</v>
      </c>
      <c r="G16" s="151">
        <v>69876.319999999992</v>
      </c>
      <c r="H16" s="151">
        <v>69876.319999999992</v>
      </c>
      <c r="I16" s="151">
        <v>0</v>
      </c>
      <c r="J16" s="151">
        <v>69876.319999999992</v>
      </c>
      <c r="K16" s="151">
        <v>0</v>
      </c>
      <c r="L16" s="151">
        <v>14525.81</v>
      </c>
      <c r="M16" s="151">
        <v>11828.81</v>
      </c>
      <c r="N16" s="151">
        <v>2697</v>
      </c>
      <c r="O16" s="151">
        <v>14525.81</v>
      </c>
      <c r="P16" s="151">
        <v>0</v>
      </c>
      <c r="Q16" s="151">
        <v>0</v>
      </c>
      <c r="R16" s="151">
        <v>0</v>
      </c>
      <c r="S16" s="151">
        <v>0</v>
      </c>
      <c r="T16" s="151">
        <v>0</v>
      </c>
      <c r="U16" s="151">
        <v>0</v>
      </c>
      <c r="AC16" s="165"/>
    </row>
    <row r="17" spans="1:29" customFormat="1" ht="12.75" x14ac:dyDescent="0.2">
      <c r="A17" s="167" t="s">
        <v>1256</v>
      </c>
      <c r="B17" s="151">
        <v>1749733.66</v>
      </c>
      <c r="C17" s="151">
        <v>1352428.91</v>
      </c>
      <c r="D17" s="151">
        <v>397304.75000000017</v>
      </c>
      <c r="E17" s="151">
        <v>1749733.66</v>
      </c>
      <c r="F17" s="151">
        <v>0</v>
      </c>
      <c r="G17" s="151">
        <v>58372.57</v>
      </c>
      <c r="H17" s="151">
        <v>58372.57</v>
      </c>
      <c r="I17" s="151">
        <v>0</v>
      </c>
      <c r="J17" s="151">
        <v>58372.57</v>
      </c>
      <c r="K17" s="151">
        <v>0</v>
      </c>
      <c r="L17" s="151">
        <v>1153857.5799999998</v>
      </c>
      <c r="M17" s="151">
        <v>1152956.5499999998</v>
      </c>
      <c r="N17" s="151">
        <v>901.03</v>
      </c>
      <c r="O17" s="151">
        <v>1153857.5799999998</v>
      </c>
      <c r="P17" s="151">
        <v>0</v>
      </c>
      <c r="Q17" s="151">
        <v>300376.00000000006</v>
      </c>
      <c r="R17" s="151">
        <v>300376.00000000017</v>
      </c>
      <c r="S17" s="151">
        <v>0</v>
      </c>
      <c r="T17" s="151">
        <v>300376.00000000006</v>
      </c>
      <c r="U17" s="151">
        <v>0</v>
      </c>
      <c r="AC17" s="165"/>
    </row>
    <row r="18" spans="1:29" customFormat="1" ht="12.75" x14ac:dyDescent="0.2">
      <c r="A18" s="167" t="s">
        <v>1257</v>
      </c>
      <c r="B18" s="151">
        <v>27363006.899999999</v>
      </c>
      <c r="C18" s="151">
        <v>17879988.260000009</v>
      </c>
      <c r="D18" s="151">
        <v>9483018.6400000025</v>
      </c>
      <c r="E18" s="151">
        <v>27363006.899999999</v>
      </c>
      <c r="F18" s="151">
        <v>0</v>
      </c>
      <c r="G18" s="151">
        <v>1820196.0399999998</v>
      </c>
      <c r="H18" s="151">
        <v>1813385.9</v>
      </c>
      <c r="I18" s="151">
        <v>6810.1399999999994</v>
      </c>
      <c r="J18" s="151">
        <v>1820196.0399999998</v>
      </c>
      <c r="K18" s="151">
        <v>0</v>
      </c>
      <c r="L18" s="151">
        <v>959218.0500000004</v>
      </c>
      <c r="M18" s="151">
        <v>933027.68000000028</v>
      </c>
      <c r="N18" s="151">
        <v>26190.37</v>
      </c>
      <c r="O18" s="151">
        <v>959218.0500000004</v>
      </c>
      <c r="P18" s="151">
        <v>0</v>
      </c>
      <c r="Q18" s="151">
        <v>0</v>
      </c>
      <c r="R18" s="151">
        <v>0</v>
      </c>
      <c r="S18" s="151">
        <v>0</v>
      </c>
      <c r="T18" s="151">
        <v>0</v>
      </c>
      <c r="U18" s="151">
        <v>0</v>
      </c>
      <c r="AC18" s="165"/>
    </row>
    <row r="19" spans="1:29" customFormat="1" ht="12.75" x14ac:dyDescent="0.2">
      <c r="A19" s="167" t="s">
        <v>1258</v>
      </c>
      <c r="B19" s="151">
        <v>8453445.0700000022</v>
      </c>
      <c r="C19" s="151">
        <v>5715796.0800000001</v>
      </c>
      <c r="D19" s="151">
        <v>2737648.9900000007</v>
      </c>
      <c r="E19" s="151">
        <v>8453445.0700000022</v>
      </c>
      <c r="F19" s="151">
        <v>0</v>
      </c>
      <c r="G19" s="151">
        <v>147170.56999999998</v>
      </c>
      <c r="H19" s="151">
        <v>145870.35999999999</v>
      </c>
      <c r="I19" s="151">
        <v>1300.2099999999998</v>
      </c>
      <c r="J19" s="151">
        <v>147170.56999999998</v>
      </c>
      <c r="K19" s="151">
        <v>0</v>
      </c>
      <c r="L19" s="151">
        <v>840963.48000000021</v>
      </c>
      <c r="M19" s="151">
        <v>749408.88000000024</v>
      </c>
      <c r="N19" s="151">
        <v>91554.599999999991</v>
      </c>
      <c r="O19" s="151">
        <v>840963.48000000021</v>
      </c>
      <c r="P19" s="151">
        <v>0</v>
      </c>
      <c r="Q19" s="151">
        <v>122873</v>
      </c>
      <c r="R19" s="151">
        <v>122873</v>
      </c>
      <c r="S19" s="151">
        <v>0</v>
      </c>
      <c r="T19" s="151">
        <v>122873</v>
      </c>
      <c r="U19" s="151">
        <v>0</v>
      </c>
      <c r="AC19" s="165"/>
    </row>
    <row r="20" spans="1:29" customFormat="1" ht="12.75" x14ac:dyDescent="0.2">
      <c r="A20" s="167" t="s">
        <v>1259</v>
      </c>
      <c r="B20" s="151">
        <v>11056020.189999999</v>
      </c>
      <c r="C20" s="151">
        <v>7825435.9700000007</v>
      </c>
      <c r="D20" s="151">
        <v>3230584.2200000007</v>
      </c>
      <c r="E20" s="151">
        <v>11056020.189999999</v>
      </c>
      <c r="F20" s="151">
        <v>0</v>
      </c>
      <c r="G20" s="151">
        <v>229803.2000000001</v>
      </c>
      <c r="H20" s="151">
        <v>219968.87</v>
      </c>
      <c r="I20" s="151">
        <v>9834.33</v>
      </c>
      <c r="J20" s="151">
        <v>229803.2000000001</v>
      </c>
      <c r="K20" s="151">
        <v>0</v>
      </c>
      <c r="L20" s="151">
        <v>28572083.180000007</v>
      </c>
      <c r="M20" s="151">
        <v>23994144</v>
      </c>
      <c r="N20" s="151">
        <v>4577939.1800000006</v>
      </c>
      <c r="O20" s="151">
        <v>28572083.180000007</v>
      </c>
      <c r="P20" s="151">
        <v>0</v>
      </c>
      <c r="Q20" s="151">
        <v>0</v>
      </c>
      <c r="R20" s="151">
        <v>0</v>
      </c>
      <c r="S20" s="151">
        <v>0</v>
      </c>
      <c r="T20" s="151">
        <v>0</v>
      </c>
      <c r="U20" s="151">
        <v>0</v>
      </c>
      <c r="AC20" s="165"/>
    </row>
    <row r="21" spans="1:29" customFormat="1" ht="12.75" x14ac:dyDescent="0.2">
      <c r="A21" s="167" t="s">
        <v>1260</v>
      </c>
      <c r="B21" s="151">
        <v>4019420.310000001</v>
      </c>
      <c r="C21" s="151">
        <v>0</v>
      </c>
      <c r="D21" s="151">
        <v>4019420.310000001</v>
      </c>
      <c r="E21" s="151">
        <v>4019420.310000001</v>
      </c>
      <c r="F21" s="151">
        <v>0</v>
      </c>
      <c r="G21" s="151">
        <v>0</v>
      </c>
      <c r="H21" s="151">
        <v>0</v>
      </c>
      <c r="I21" s="151">
        <v>0</v>
      </c>
      <c r="J21" s="151">
        <v>0</v>
      </c>
      <c r="K21" s="151">
        <v>0</v>
      </c>
      <c r="L21" s="151">
        <v>0</v>
      </c>
      <c r="M21" s="151">
        <v>0</v>
      </c>
      <c r="N21" s="151">
        <v>0</v>
      </c>
      <c r="O21" s="151">
        <v>0</v>
      </c>
      <c r="P21" s="151">
        <v>0</v>
      </c>
      <c r="Q21" s="151">
        <v>0</v>
      </c>
      <c r="R21" s="151">
        <v>0</v>
      </c>
      <c r="S21" s="151">
        <v>0</v>
      </c>
      <c r="T21" s="151">
        <v>0</v>
      </c>
      <c r="U21" s="151">
        <v>0</v>
      </c>
      <c r="AC21" s="165"/>
    </row>
    <row r="22" spans="1:29" customFormat="1" ht="12.75" x14ac:dyDescent="0.2">
      <c r="A22" s="167" t="s">
        <v>1261</v>
      </c>
      <c r="B22" s="151">
        <v>2028720.5399999998</v>
      </c>
      <c r="C22" s="151">
        <v>1656892.8700000008</v>
      </c>
      <c r="D22" s="151">
        <v>371827.67000000004</v>
      </c>
      <c r="E22" s="151">
        <v>2028720.5399999998</v>
      </c>
      <c r="F22" s="151">
        <v>0</v>
      </c>
      <c r="G22" s="151">
        <v>0</v>
      </c>
      <c r="H22" s="151">
        <v>0</v>
      </c>
      <c r="I22" s="151">
        <v>0</v>
      </c>
      <c r="J22" s="151">
        <v>0</v>
      </c>
      <c r="K22" s="151">
        <v>0</v>
      </c>
      <c r="L22" s="151">
        <v>0</v>
      </c>
      <c r="M22" s="151">
        <v>48000.000000000007</v>
      </c>
      <c r="N22" s="151">
        <v>-48000</v>
      </c>
      <c r="O22" s="151">
        <v>0</v>
      </c>
      <c r="P22" s="151">
        <v>0</v>
      </c>
      <c r="Q22" s="151">
        <v>0</v>
      </c>
      <c r="R22" s="151">
        <v>0</v>
      </c>
      <c r="S22" s="151">
        <v>0</v>
      </c>
      <c r="T22" s="151">
        <v>0</v>
      </c>
      <c r="U22" s="151">
        <v>0</v>
      </c>
      <c r="AC22" s="165"/>
    </row>
    <row r="23" spans="1:29" customFormat="1" ht="12.75" x14ac:dyDescent="0.2">
      <c r="A23" s="167" t="s">
        <v>1262</v>
      </c>
      <c r="B23" s="151">
        <v>2464717.6000000006</v>
      </c>
      <c r="C23" s="151">
        <v>1957619.46</v>
      </c>
      <c r="D23" s="151">
        <v>507098.14000000019</v>
      </c>
      <c r="E23" s="151">
        <v>2464717.6000000006</v>
      </c>
      <c r="F23" s="151">
        <v>0</v>
      </c>
      <c r="G23" s="151">
        <v>19209.699999999997</v>
      </c>
      <c r="H23" s="151">
        <v>19209.699999999997</v>
      </c>
      <c r="I23" s="151">
        <v>0</v>
      </c>
      <c r="J23" s="151">
        <v>19209.699999999997</v>
      </c>
      <c r="K23" s="151">
        <v>0</v>
      </c>
      <c r="L23" s="151">
        <v>878274.08000000019</v>
      </c>
      <c r="M23" s="151">
        <v>877077.08000000019</v>
      </c>
      <c r="N23" s="151">
        <v>1197</v>
      </c>
      <c r="O23" s="151">
        <v>878274.08000000019</v>
      </c>
      <c r="P23" s="151">
        <v>0</v>
      </c>
      <c r="Q23" s="151">
        <v>0</v>
      </c>
      <c r="R23" s="151">
        <v>0</v>
      </c>
      <c r="S23" s="151">
        <v>0</v>
      </c>
      <c r="T23" s="151">
        <v>0</v>
      </c>
      <c r="U23" s="151">
        <v>0</v>
      </c>
      <c r="AC23" s="165"/>
    </row>
    <row r="24" spans="1:29" customFormat="1" ht="12.75" x14ac:dyDescent="0.2">
      <c r="A24" s="167" t="s">
        <v>1263</v>
      </c>
      <c r="B24" s="151">
        <v>791918.7200000002</v>
      </c>
      <c r="C24" s="151">
        <v>512153.47000000009</v>
      </c>
      <c r="D24" s="151">
        <v>279765.25000000017</v>
      </c>
      <c r="E24" s="151">
        <v>791918.7200000002</v>
      </c>
      <c r="F24" s="151">
        <v>0</v>
      </c>
      <c r="G24" s="151">
        <v>0</v>
      </c>
      <c r="H24" s="151">
        <v>0</v>
      </c>
      <c r="I24" s="151">
        <v>0</v>
      </c>
      <c r="J24" s="151">
        <v>0</v>
      </c>
      <c r="K24" s="151">
        <v>0</v>
      </c>
      <c r="L24" s="151">
        <v>0</v>
      </c>
      <c r="M24" s="151">
        <v>0</v>
      </c>
      <c r="N24" s="151">
        <v>0</v>
      </c>
      <c r="O24" s="151">
        <v>0</v>
      </c>
      <c r="P24" s="151">
        <v>0</v>
      </c>
      <c r="Q24" s="151">
        <v>0</v>
      </c>
      <c r="R24" s="151">
        <v>0</v>
      </c>
      <c r="S24" s="151">
        <v>0</v>
      </c>
      <c r="T24" s="151">
        <v>0</v>
      </c>
      <c r="U24" s="151">
        <v>0</v>
      </c>
      <c r="AC24" s="165"/>
    </row>
    <row r="25" spans="1:29" customFormat="1" ht="12.75" x14ac:dyDescent="0.2">
      <c r="A25" s="167" t="s">
        <v>1264</v>
      </c>
      <c r="B25" s="151">
        <v>1446343.66</v>
      </c>
      <c r="C25" s="151">
        <v>1061759.2</v>
      </c>
      <c r="D25" s="151">
        <v>384584.46000000008</v>
      </c>
      <c r="E25" s="151">
        <v>1446343.66</v>
      </c>
      <c r="F25" s="151">
        <v>0</v>
      </c>
      <c r="G25" s="151">
        <v>2462.33</v>
      </c>
      <c r="H25" s="151">
        <v>2462.33</v>
      </c>
      <c r="I25" s="151">
        <v>0</v>
      </c>
      <c r="J25" s="151">
        <v>2462.33</v>
      </c>
      <c r="K25" s="151">
        <v>0</v>
      </c>
      <c r="L25" s="151">
        <v>0</v>
      </c>
      <c r="M25" s="151">
        <v>0</v>
      </c>
      <c r="N25" s="151">
        <v>0</v>
      </c>
      <c r="O25" s="151">
        <v>0</v>
      </c>
      <c r="P25" s="151">
        <v>0</v>
      </c>
      <c r="Q25" s="151">
        <v>4872</v>
      </c>
      <c r="R25" s="151">
        <v>4872</v>
      </c>
      <c r="S25" s="151">
        <v>0</v>
      </c>
      <c r="T25" s="151">
        <v>4872</v>
      </c>
      <c r="U25" s="151">
        <v>0</v>
      </c>
      <c r="AC25" s="165"/>
    </row>
    <row r="26" spans="1:29" customFormat="1" ht="12.75" x14ac:dyDescent="0.2">
      <c r="A26" s="167" t="s">
        <v>1265</v>
      </c>
      <c r="B26" s="151">
        <v>2814556.6300000008</v>
      </c>
      <c r="C26" s="151">
        <v>1996474.43</v>
      </c>
      <c r="D26" s="151">
        <v>818082.20000000019</v>
      </c>
      <c r="E26" s="151">
        <v>2814556.6300000008</v>
      </c>
      <c r="F26" s="151">
        <v>0</v>
      </c>
      <c r="G26" s="151">
        <v>12125.71</v>
      </c>
      <c r="H26" s="151">
        <v>12125.71</v>
      </c>
      <c r="I26" s="151">
        <v>0</v>
      </c>
      <c r="J26" s="151">
        <v>12125.71</v>
      </c>
      <c r="K26" s="151">
        <v>0</v>
      </c>
      <c r="L26" s="151">
        <v>0</v>
      </c>
      <c r="M26" s="151">
        <v>0</v>
      </c>
      <c r="N26" s="151">
        <v>0</v>
      </c>
      <c r="O26" s="151">
        <v>0</v>
      </c>
      <c r="P26" s="151">
        <v>0</v>
      </c>
      <c r="Q26" s="151">
        <v>0</v>
      </c>
      <c r="R26" s="151">
        <v>0</v>
      </c>
      <c r="S26" s="151">
        <v>0</v>
      </c>
      <c r="T26" s="151">
        <v>0</v>
      </c>
      <c r="U26" s="151">
        <v>0</v>
      </c>
      <c r="AC26" s="165"/>
    </row>
    <row r="27" spans="1:29" customFormat="1" ht="12.75" x14ac:dyDescent="0.2">
      <c r="A27" s="167" t="s">
        <v>1266</v>
      </c>
      <c r="B27" s="151">
        <v>499849.74000000005</v>
      </c>
      <c r="C27" s="151">
        <v>338870.91000000009</v>
      </c>
      <c r="D27" s="151">
        <v>160978.82999999999</v>
      </c>
      <c r="E27" s="151">
        <v>499849.74000000005</v>
      </c>
      <c r="F27" s="151">
        <v>0</v>
      </c>
      <c r="G27" s="151">
        <v>0</v>
      </c>
      <c r="H27" s="151">
        <v>0</v>
      </c>
      <c r="I27" s="151">
        <v>0</v>
      </c>
      <c r="J27" s="151">
        <v>0</v>
      </c>
      <c r="K27" s="151">
        <v>0</v>
      </c>
      <c r="L27" s="151">
        <v>0</v>
      </c>
      <c r="M27" s="151">
        <v>0</v>
      </c>
      <c r="N27" s="151">
        <v>0</v>
      </c>
      <c r="O27" s="151">
        <v>0</v>
      </c>
      <c r="P27" s="151">
        <v>0</v>
      </c>
      <c r="Q27" s="151">
        <v>538008.00000000012</v>
      </c>
      <c r="R27" s="151">
        <v>173565</v>
      </c>
      <c r="S27" s="151">
        <v>364443.00000000017</v>
      </c>
      <c r="T27" s="151">
        <v>538008.00000000012</v>
      </c>
      <c r="U27" s="151">
        <v>0</v>
      </c>
      <c r="AC27" s="165"/>
    </row>
    <row r="28" spans="1:29" customFormat="1" ht="12.75" x14ac:dyDescent="0.2">
      <c r="A28" s="167" t="s">
        <v>1267</v>
      </c>
      <c r="B28" s="151">
        <v>13283197.51</v>
      </c>
      <c r="C28" s="151">
        <v>9049713.5700000022</v>
      </c>
      <c r="D28" s="151">
        <v>4233483.9400000013</v>
      </c>
      <c r="E28" s="151">
        <v>13283197.51</v>
      </c>
      <c r="F28" s="151">
        <v>0</v>
      </c>
      <c r="G28" s="151">
        <v>418876.21000000008</v>
      </c>
      <c r="H28" s="151">
        <v>409768.33000000007</v>
      </c>
      <c r="I28" s="151">
        <v>9107.8799999999992</v>
      </c>
      <c r="J28" s="151">
        <v>418876.21000000008</v>
      </c>
      <c r="K28" s="151">
        <v>0</v>
      </c>
      <c r="L28" s="151">
        <v>1235368.5399999998</v>
      </c>
      <c r="M28" s="151">
        <v>1223486.5399999998</v>
      </c>
      <c r="N28" s="151">
        <v>11882</v>
      </c>
      <c r="O28" s="151">
        <v>1235368.5399999998</v>
      </c>
      <c r="P28" s="151">
        <v>0</v>
      </c>
      <c r="Q28" s="151">
        <v>409534.52000000008</v>
      </c>
      <c r="R28" s="151">
        <v>409534.52000000008</v>
      </c>
      <c r="S28" s="151">
        <v>0</v>
      </c>
      <c r="T28" s="151">
        <v>409534.52000000008</v>
      </c>
      <c r="U28" s="151">
        <v>0</v>
      </c>
      <c r="AC28" s="165"/>
    </row>
    <row r="29" spans="1:29" customFormat="1" x14ac:dyDescent="0.25">
      <c r="A29" s="168" t="s">
        <v>5</v>
      </c>
      <c r="B29" s="153">
        <f>SUM(B11:B28)</f>
        <v>121001182.78999999</v>
      </c>
      <c r="C29" s="153">
        <f t="shared" ref="C29:U29" si="0">SUM(C11:C28)</f>
        <v>80795418.64000003</v>
      </c>
      <c r="D29" s="153">
        <f>SUM(D11:D28)</f>
        <v>40205764.150000021</v>
      </c>
      <c r="E29" s="153">
        <f t="shared" si="0"/>
        <v>121001182.78999999</v>
      </c>
      <c r="F29" s="153">
        <f t="shared" si="0"/>
        <v>0</v>
      </c>
      <c r="G29" s="153">
        <f t="shared" si="0"/>
        <v>3453381.81</v>
      </c>
      <c r="H29" s="153">
        <f t="shared" si="0"/>
        <v>3385490.8400000003</v>
      </c>
      <c r="I29" s="153">
        <f t="shared" si="0"/>
        <v>67890.97</v>
      </c>
      <c r="J29" s="153">
        <f t="shared" si="0"/>
        <v>3453381.81</v>
      </c>
      <c r="K29" s="153">
        <f t="shared" si="0"/>
        <v>0</v>
      </c>
      <c r="L29" s="153">
        <f t="shared" si="0"/>
        <v>36637818.830000006</v>
      </c>
      <c r="M29" s="153">
        <f t="shared" si="0"/>
        <v>31321241.110000003</v>
      </c>
      <c r="N29" s="153">
        <f t="shared" si="0"/>
        <v>5316577.7200000007</v>
      </c>
      <c r="O29" s="153">
        <f t="shared" si="0"/>
        <v>36637818.830000006</v>
      </c>
      <c r="P29" s="153">
        <f t="shared" si="0"/>
        <v>0</v>
      </c>
      <c r="Q29" s="153">
        <f t="shared" si="0"/>
        <v>2218967.0200000005</v>
      </c>
      <c r="R29" s="153">
        <f t="shared" si="0"/>
        <v>1801003.3700000003</v>
      </c>
      <c r="S29" s="153">
        <f t="shared" si="0"/>
        <v>417963.65000000014</v>
      </c>
      <c r="T29" s="153">
        <f t="shared" si="0"/>
        <v>2218967.0200000005</v>
      </c>
      <c r="U29" s="153">
        <f t="shared" si="0"/>
        <v>0</v>
      </c>
      <c r="AC29" s="165"/>
    </row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" right="0.11811023622047245" top="0.74803149606299213" bottom="0.74803149606299213" header="0.31496062992125984" footer="0.31496062992125984"/>
  <pageSetup scale="40" orientation="landscape" r:id="rId1"/>
  <headerFooter>
    <oddHeader>&amp;RANEXO 2.2</oddHeader>
    <oddFooter>&amp;F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92D050"/>
  </sheetPr>
  <dimension ref="A2:AU12"/>
  <sheetViews>
    <sheetView view="pageBreakPreview" zoomScaleNormal="100" zoomScaleSheetLayoutView="100" workbookViewId="0">
      <selection activeCell="A11" sqref="A11:XFD12"/>
    </sheetView>
  </sheetViews>
  <sheetFormatPr baseColWidth="10" defaultRowHeight="12.75" x14ac:dyDescent="0.2"/>
  <cols>
    <col min="1" max="1" width="32.42578125" customWidth="1"/>
    <col min="7" max="7" width="13.42578125" customWidth="1"/>
    <col min="8" max="8" width="13.7109375" customWidth="1"/>
    <col min="10" max="10" width="13" customWidth="1"/>
    <col min="11" max="11" width="15.42578125" customWidth="1"/>
    <col min="17" max="17" width="14.7109375" customWidth="1"/>
    <col min="18" max="18" width="14.42578125" customWidth="1"/>
    <col min="19" max="19" width="12.5703125" customWidth="1"/>
    <col min="20" max="20" width="14.85546875" customWidth="1"/>
    <col min="21" max="21" width="14.42578125" customWidth="1"/>
  </cols>
  <sheetData>
    <row r="2" spans="1:47" ht="18.75" x14ac:dyDescent="0.3">
      <c r="A2" s="170" t="s">
        <v>1270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AU2" s="165"/>
    </row>
    <row r="3" spans="1:47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x14ac:dyDescent="0.2">
      <c r="A5" s="164" t="s">
        <v>1778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x14ac:dyDescent="0.2">
      <c r="AU6" s="165"/>
    </row>
    <row r="7" spans="1:47" ht="15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ht="15" x14ac:dyDescent="0.2">
      <c r="A8" s="340"/>
      <c r="B8" s="341" t="s">
        <v>12</v>
      </c>
      <c r="C8" s="341" t="s">
        <v>6</v>
      </c>
      <c r="D8" s="341"/>
      <c r="E8" s="341"/>
      <c r="F8" s="341" t="s">
        <v>91</v>
      </c>
      <c r="G8" s="341" t="s">
        <v>12</v>
      </c>
      <c r="H8" s="341" t="s">
        <v>6</v>
      </c>
      <c r="I8" s="341"/>
      <c r="J8" s="341"/>
      <c r="K8" s="341" t="s">
        <v>91</v>
      </c>
      <c r="L8" s="341" t="s">
        <v>12</v>
      </c>
      <c r="M8" s="341" t="s">
        <v>6</v>
      </c>
      <c r="N8" s="341"/>
      <c r="O8" s="341"/>
      <c r="P8" s="341" t="s">
        <v>91</v>
      </c>
      <c r="Q8" s="341" t="s">
        <v>12</v>
      </c>
      <c r="R8" s="341" t="s">
        <v>6</v>
      </c>
      <c r="S8" s="341"/>
      <c r="T8" s="341"/>
      <c r="U8" s="341" t="s">
        <v>91</v>
      </c>
      <c r="AU8" s="165"/>
    </row>
    <row r="9" spans="1:47" ht="15" x14ac:dyDescent="0.2">
      <c r="A9" s="340"/>
      <c r="B9" s="341"/>
      <c r="C9" s="149" t="s">
        <v>27</v>
      </c>
      <c r="D9" s="149" t="s">
        <v>916</v>
      </c>
      <c r="E9" s="149" t="s">
        <v>3</v>
      </c>
      <c r="F9" s="341"/>
      <c r="G9" s="341"/>
      <c r="H9" s="149" t="s">
        <v>27</v>
      </c>
      <c r="I9" s="149" t="s">
        <v>916</v>
      </c>
      <c r="J9" s="149" t="s">
        <v>3</v>
      </c>
      <c r="K9" s="341"/>
      <c r="L9" s="341"/>
      <c r="M9" s="149" t="s">
        <v>27</v>
      </c>
      <c r="N9" s="149" t="s">
        <v>916</v>
      </c>
      <c r="O9" s="149" t="s">
        <v>3</v>
      </c>
      <c r="P9" s="341"/>
      <c r="Q9" s="341"/>
      <c r="R9" s="149" t="s">
        <v>27</v>
      </c>
      <c r="S9" s="149" t="s">
        <v>916</v>
      </c>
      <c r="T9" s="149" t="s">
        <v>3</v>
      </c>
      <c r="U9" s="341"/>
      <c r="AU9" s="165"/>
    </row>
    <row r="10" spans="1:47" x14ac:dyDescent="0.2">
      <c r="A10" s="167" t="s">
        <v>1254</v>
      </c>
      <c r="B10" s="151">
        <v>0</v>
      </c>
      <c r="C10" s="151">
        <v>0</v>
      </c>
      <c r="D10" s="151">
        <v>0</v>
      </c>
      <c r="E10" s="151">
        <v>0</v>
      </c>
      <c r="F10" s="151">
        <v>0</v>
      </c>
      <c r="G10" s="151">
        <v>0</v>
      </c>
      <c r="H10" s="151">
        <v>0</v>
      </c>
      <c r="I10" s="151">
        <v>0</v>
      </c>
      <c r="J10" s="151">
        <v>0</v>
      </c>
      <c r="K10" s="151">
        <v>0</v>
      </c>
      <c r="L10" s="151">
        <v>0</v>
      </c>
      <c r="M10" s="151">
        <v>0</v>
      </c>
      <c r="N10" s="151">
        <v>0</v>
      </c>
      <c r="O10" s="151">
        <v>0</v>
      </c>
      <c r="P10" s="151">
        <v>0</v>
      </c>
      <c r="Q10" s="151">
        <v>0</v>
      </c>
      <c r="R10" s="151">
        <v>0</v>
      </c>
      <c r="S10" s="151">
        <v>0</v>
      </c>
      <c r="T10" s="151">
        <v>0</v>
      </c>
      <c r="U10" s="151">
        <v>0</v>
      </c>
      <c r="AU10" s="165"/>
    </row>
    <row r="11" spans="1:47" x14ac:dyDescent="0.2">
      <c r="A11" s="167"/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AU11" s="165"/>
    </row>
    <row r="12" spans="1:47" ht="15" x14ac:dyDescent="0.25">
      <c r="A12" s="168" t="s">
        <v>5</v>
      </c>
      <c r="B12" s="153">
        <f>SUM(B11)</f>
        <v>0</v>
      </c>
      <c r="C12" s="153">
        <f t="shared" ref="C12:U12" si="0">SUM(C11)</f>
        <v>0</v>
      </c>
      <c r="D12" s="153">
        <f t="shared" si="0"/>
        <v>0</v>
      </c>
      <c r="E12" s="153">
        <f t="shared" si="0"/>
        <v>0</v>
      </c>
      <c r="F12" s="153">
        <f t="shared" si="0"/>
        <v>0</v>
      </c>
      <c r="G12" s="153">
        <f t="shared" si="0"/>
        <v>0</v>
      </c>
      <c r="H12" s="153">
        <f t="shared" si="0"/>
        <v>0</v>
      </c>
      <c r="I12" s="153">
        <f t="shared" si="0"/>
        <v>0</v>
      </c>
      <c r="J12" s="153">
        <f t="shared" si="0"/>
        <v>0</v>
      </c>
      <c r="K12" s="153">
        <f t="shared" si="0"/>
        <v>0</v>
      </c>
      <c r="L12" s="153">
        <f t="shared" si="0"/>
        <v>0</v>
      </c>
      <c r="M12" s="153">
        <f t="shared" si="0"/>
        <v>0</v>
      </c>
      <c r="N12" s="153">
        <f t="shared" si="0"/>
        <v>0</v>
      </c>
      <c r="O12" s="153">
        <f t="shared" si="0"/>
        <v>0</v>
      </c>
      <c r="P12" s="153">
        <f t="shared" si="0"/>
        <v>0</v>
      </c>
      <c r="Q12" s="153">
        <f t="shared" si="0"/>
        <v>0</v>
      </c>
      <c r="R12" s="153">
        <f t="shared" si="0"/>
        <v>0</v>
      </c>
      <c r="S12" s="153">
        <f t="shared" si="0"/>
        <v>0</v>
      </c>
      <c r="T12" s="153">
        <f t="shared" si="0"/>
        <v>0</v>
      </c>
      <c r="U12" s="153">
        <f t="shared" si="0"/>
        <v>0</v>
      </c>
      <c r="AU12" s="165"/>
    </row>
  </sheetData>
  <mergeCells count="17"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2.29</oddHeader>
    <oddFooter>&amp;F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92D050"/>
  </sheetPr>
  <dimension ref="A2:AU12"/>
  <sheetViews>
    <sheetView view="pageBreakPreview" zoomScale="85" zoomScaleNormal="100" zoomScaleSheetLayoutView="85" workbookViewId="0">
      <selection activeCell="A11" sqref="A11:XFD12"/>
    </sheetView>
  </sheetViews>
  <sheetFormatPr baseColWidth="10" defaultRowHeight="12.75" x14ac:dyDescent="0.2"/>
  <cols>
    <col min="1" max="1" width="19.28515625" customWidth="1"/>
    <col min="2" max="2" width="16.28515625" customWidth="1"/>
    <col min="3" max="3" width="15.42578125" customWidth="1"/>
    <col min="4" max="4" width="14.85546875" customWidth="1"/>
    <col min="5" max="5" width="15.140625" customWidth="1"/>
    <col min="6" max="6" width="14" customWidth="1"/>
    <col min="7" max="7" width="17" customWidth="1"/>
    <col min="8" max="8" width="14.140625" customWidth="1"/>
    <col min="10" max="10" width="13.7109375" customWidth="1"/>
    <col min="11" max="11" width="14.5703125" customWidth="1"/>
  </cols>
  <sheetData>
    <row r="2" spans="1:47" ht="18.75" x14ac:dyDescent="0.3">
      <c r="A2" s="170" t="s">
        <v>1270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AU2" s="165"/>
    </row>
    <row r="3" spans="1:47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x14ac:dyDescent="0.2">
      <c r="A5" s="164" t="s">
        <v>1779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x14ac:dyDescent="0.2">
      <c r="AU6" s="165"/>
    </row>
    <row r="7" spans="1:47" ht="15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ht="15" x14ac:dyDescent="0.2">
      <c r="A8" s="340"/>
      <c r="B8" s="341" t="s">
        <v>12</v>
      </c>
      <c r="C8" s="341" t="s">
        <v>6</v>
      </c>
      <c r="D8" s="341"/>
      <c r="E8" s="341"/>
      <c r="F8" s="341" t="s">
        <v>91</v>
      </c>
      <c r="G8" s="341" t="s">
        <v>12</v>
      </c>
      <c r="H8" s="341" t="s">
        <v>6</v>
      </c>
      <c r="I8" s="341"/>
      <c r="J8" s="341"/>
      <c r="K8" s="341" t="s">
        <v>91</v>
      </c>
      <c r="L8" s="341" t="s">
        <v>12</v>
      </c>
      <c r="M8" s="341" t="s">
        <v>6</v>
      </c>
      <c r="N8" s="341"/>
      <c r="O8" s="341"/>
      <c r="P8" s="341" t="s">
        <v>91</v>
      </c>
      <c r="Q8" s="341" t="s">
        <v>12</v>
      </c>
      <c r="R8" s="341" t="s">
        <v>6</v>
      </c>
      <c r="S8" s="341"/>
      <c r="T8" s="341"/>
      <c r="U8" s="341" t="s">
        <v>91</v>
      </c>
      <c r="AU8" s="165"/>
    </row>
    <row r="9" spans="1:47" ht="15" x14ac:dyDescent="0.2">
      <c r="A9" s="340"/>
      <c r="B9" s="341"/>
      <c r="C9" s="149" t="s">
        <v>27</v>
      </c>
      <c r="D9" s="149" t="s">
        <v>916</v>
      </c>
      <c r="E9" s="149" t="s">
        <v>3</v>
      </c>
      <c r="F9" s="341"/>
      <c r="G9" s="341"/>
      <c r="H9" s="149" t="s">
        <v>27</v>
      </c>
      <c r="I9" s="149" t="s">
        <v>916</v>
      </c>
      <c r="J9" s="149" t="s">
        <v>3</v>
      </c>
      <c r="K9" s="341"/>
      <c r="L9" s="341"/>
      <c r="M9" s="149" t="s">
        <v>27</v>
      </c>
      <c r="N9" s="149" t="s">
        <v>916</v>
      </c>
      <c r="O9" s="149" t="s">
        <v>3</v>
      </c>
      <c r="P9" s="341"/>
      <c r="Q9" s="341"/>
      <c r="R9" s="149" t="s">
        <v>27</v>
      </c>
      <c r="S9" s="149" t="s">
        <v>916</v>
      </c>
      <c r="T9" s="149" t="s">
        <v>3</v>
      </c>
      <c r="U9" s="341"/>
      <c r="AU9" s="165"/>
    </row>
    <row r="10" spans="1:47" x14ac:dyDescent="0.2">
      <c r="A10" s="167" t="s">
        <v>1254</v>
      </c>
      <c r="B10" s="151">
        <v>0</v>
      </c>
      <c r="C10" s="151">
        <v>0</v>
      </c>
      <c r="D10" s="151">
        <v>0</v>
      </c>
      <c r="E10" s="151">
        <v>0</v>
      </c>
      <c r="F10" s="151">
        <v>0</v>
      </c>
      <c r="G10" s="151">
        <v>0</v>
      </c>
      <c r="H10" s="151">
        <v>0</v>
      </c>
      <c r="I10" s="151">
        <v>0</v>
      </c>
      <c r="J10" s="151">
        <v>0</v>
      </c>
      <c r="K10" s="151">
        <v>0</v>
      </c>
      <c r="L10" s="151">
        <v>0</v>
      </c>
      <c r="M10" s="151">
        <v>0</v>
      </c>
      <c r="N10" s="151">
        <v>0</v>
      </c>
      <c r="O10" s="151">
        <v>0</v>
      </c>
      <c r="P10" s="151">
        <v>0</v>
      </c>
      <c r="Q10" s="151">
        <v>0</v>
      </c>
      <c r="R10" s="151">
        <v>0</v>
      </c>
      <c r="S10" s="151">
        <v>0</v>
      </c>
      <c r="T10" s="151">
        <v>0</v>
      </c>
      <c r="U10" s="151">
        <v>0</v>
      </c>
      <c r="AU10" s="165"/>
    </row>
    <row r="11" spans="1:47" x14ac:dyDescent="0.2">
      <c r="A11" s="167" t="s">
        <v>1257</v>
      </c>
      <c r="B11" s="151">
        <v>0</v>
      </c>
      <c r="C11" s="151">
        <v>0</v>
      </c>
      <c r="D11" s="151">
        <v>0</v>
      </c>
      <c r="E11" s="151">
        <v>0</v>
      </c>
      <c r="F11" s="151">
        <v>0</v>
      </c>
      <c r="G11" s="151">
        <v>0</v>
      </c>
      <c r="H11" s="151">
        <v>0</v>
      </c>
      <c r="I11" s="151">
        <v>0</v>
      </c>
      <c r="J11" s="151">
        <v>0</v>
      </c>
      <c r="K11" s="151">
        <v>0</v>
      </c>
      <c r="L11" s="151">
        <v>0</v>
      </c>
      <c r="M11" s="151">
        <v>0</v>
      </c>
      <c r="N11" s="151">
        <v>0</v>
      </c>
      <c r="O11" s="151">
        <v>0</v>
      </c>
      <c r="P11" s="151">
        <v>0</v>
      </c>
      <c r="Q11" s="151">
        <v>0</v>
      </c>
      <c r="R11" s="151">
        <v>0</v>
      </c>
      <c r="S11" s="151">
        <v>0</v>
      </c>
      <c r="T11" s="151">
        <v>0</v>
      </c>
      <c r="U11" s="151">
        <v>0</v>
      </c>
      <c r="AU11" s="165"/>
    </row>
    <row r="12" spans="1:47" ht="15" x14ac:dyDescent="0.25">
      <c r="A12" s="168" t="s">
        <v>5</v>
      </c>
      <c r="B12" s="153">
        <f>SUM(B11)</f>
        <v>0</v>
      </c>
      <c r="C12" s="153">
        <f t="shared" ref="C12:U12" si="0">SUM(C11)</f>
        <v>0</v>
      </c>
      <c r="D12" s="153">
        <f t="shared" si="0"/>
        <v>0</v>
      </c>
      <c r="E12" s="153">
        <f t="shared" si="0"/>
        <v>0</v>
      </c>
      <c r="F12" s="153">
        <f t="shared" si="0"/>
        <v>0</v>
      </c>
      <c r="G12" s="153">
        <f t="shared" si="0"/>
        <v>0</v>
      </c>
      <c r="H12" s="153">
        <f t="shared" si="0"/>
        <v>0</v>
      </c>
      <c r="I12" s="153">
        <f t="shared" si="0"/>
        <v>0</v>
      </c>
      <c r="J12" s="153">
        <f t="shared" si="0"/>
        <v>0</v>
      </c>
      <c r="K12" s="153">
        <f t="shared" si="0"/>
        <v>0</v>
      </c>
      <c r="L12" s="153">
        <f t="shared" si="0"/>
        <v>0</v>
      </c>
      <c r="M12" s="153">
        <f t="shared" si="0"/>
        <v>0</v>
      </c>
      <c r="N12" s="153">
        <f t="shared" si="0"/>
        <v>0</v>
      </c>
      <c r="O12" s="153">
        <f t="shared" si="0"/>
        <v>0</v>
      </c>
      <c r="P12" s="153">
        <f t="shared" si="0"/>
        <v>0</v>
      </c>
      <c r="Q12" s="153">
        <f t="shared" si="0"/>
        <v>0</v>
      </c>
      <c r="R12" s="153">
        <f t="shared" si="0"/>
        <v>0</v>
      </c>
      <c r="S12" s="153">
        <f t="shared" si="0"/>
        <v>0</v>
      </c>
      <c r="T12" s="153">
        <f t="shared" si="0"/>
        <v>0</v>
      </c>
      <c r="U12" s="153">
        <f t="shared" si="0"/>
        <v>0</v>
      </c>
      <c r="AU12" s="165"/>
    </row>
  </sheetData>
  <mergeCells count="17"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2.30</oddHeader>
    <oddFooter>&amp;F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rgb="FF92D050"/>
  </sheetPr>
  <dimension ref="A2:AU12"/>
  <sheetViews>
    <sheetView view="pageBreakPreview" zoomScale="85" zoomScaleNormal="100" zoomScaleSheetLayoutView="85" workbookViewId="0">
      <selection activeCell="A11" sqref="A11:XFD12"/>
    </sheetView>
  </sheetViews>
  <sheetFormatPr baseColWidth="10" defaultRowHeight="12.75" x14ac:dyDescent="0.2"/>
  <cols>
    <col min="1" max="1" width="33" customWidth="1"/>
  </cols>
  <sheetData>
    <row r="2" spans="1:47" ht="18.75" x14ac:dyDescent="0.3">
      <c r="A2" s="170" t="s">
        <v>1270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AU2" s="165"/>
    </row>
    <row r="3" spans="1:47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x14ac:dyDescent="0.2">
      <c r="A5" s="164" t="s">
        <v>1780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x14ac:dyDescent="0.2">
      <c r="AU6" s="165"/>
    </row>
    <row r="7" spans="1:47" ht="15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ht="15" x14ac:dyDescent="0.2">
      <c r="A8" s="340"/>
      <c r="B8" s="341" t="s">
        <v>12</v>
      </c>
      <c r="C8" s="341" t="s">
        <v>6</v>
      </c>
      <c r="D8" s="341"/>
      <c r="E8" s="341"/>
      <c r="F8" s="341" t="s">
        <v>91</v>
      </c>
      <c r="G8" s="341" t="s">
        <v>12</v>
      </c>
      <c r="H8" s="341" t="s">
        <v>6</v>
      </c>
      <c r="I8" s="341"/>
      <c r="J8" s="341"/>
      <c r="K8" s="341" t="s">
        <v>91</v>
      </c>
      <c r="L8" s="341" t="s">
        <v>12</v>
      </c>
      <c r="M8" s="341" t="s">
        <v>6</v>
      </c>
      <c r="N8" s="341"/>
      <c r="O8" s="341"/>
      <c r="P8" s="341" t="s">
        <v>91</v>
      </c>
      <c r="Q8" s="341" t="s">
        <v>12</v>
      </c>
      <c r="R8" s="341" t="s">
        <v>6</v>
      </c>
      <c r="S8" s="341"/>
      <c r="T8" s="341"/>
      <c r="U8" s="341" t="s">
        <v>91</v>
      </c>
      <c r="AU8" s="165"/>
    </row>
    <row r="9" spans="1:47" ht="15" x14ac:dyDescent="0.2">
      <c r="A9" s="340"/>
      <c r="B9" s="341"/>
      <c r="C9" s="149" t="s">
        <v>27</v>
      </c>
      <c r="D9" s="149" t="s">
        <v>916</v>
      </c>
      <c r="E9" s="149" t="s">
        <v>3</v>
      </c>
      <c r="F9" s="341"/>
      <c r="G9" s="341"/>
      <c r="H9" s="149" t="s">
        <v>27</v>
      </c>
      <c r="I9" s="149" t="s">
        <v>916</v>
      </c>
      <c r="J9" s="149" t="s">
        <v>3</v>
      </c>
      <c r="K9" s="341"/>
      <c r="L9" s="341"/>
      <c r="M9" s="149" t="s">
        <v>27</v>
      </c>
      <c r="N9" s="149" t="s">
        <v>916</v>
      </c>
      <c r="O9" s="149" t="s">
        <v>3</v>
      </c>
      <c r="P9" s="341"/>
      <c r="Q9" s="341"/>
      <c r="R9" s="149" t="s">
        <v>27</v>
      </c>
      <c r="S9" s="149" t="s">
        <v>916</v>
      </c>
      <c r="T9" s="149" t="s">
        <v>3</v>
      </c>
      <c r="U9" s="341"/>
      <c r="AU9" s="165"/>
    </row>
    <row r="10" spans="1:47" x14ac:dyDescent="0.2">
      <c r="A10" s="167" t="s">
        <v>1254</v>
      </c>
      <c r="B10" s="151">
        <v>0</v>
      </c>
      <c r="C10" s="151">
        <v>0</v>
      </c>
      <c r="D10" s="151">
        <v>0</v>
      </c>
      <c r="E10" s="151">
        <v>0</v>
      </c>
      <c r="F10" s="151">
        <v>0</v>
      </c>
      <c r="G10" s="151">
        <v>0</v>
      </c>
      <c r="H10" s="151">
        <v>0</v>
      </c>
      <c r="I10" s="151">
        <v>0</v>
      </c>
      <c r="J10" s="151">
        <v>0</v>
      </c>
      <c r="K10" s="151">
        <v>0</v>
      </c>
      <c r="L10" s="151">
        <v>0</v>
      </c>
      <c r="M10" s="151">
        <v>0</v>
      </c>
      <c r="N10" s="151">
        <v>0</v>
      </c>
      <c r="O10" s="151">
        <v>0</v>
      </c>
      <c r="P10" s="151">
        <v>0</v>
      </c>
      <c r="Q10" s="151">
        <v>0</v>
      </c>
      <c r="R10" s="151">
        <v>0</v>
      </c>
      <c r="S10" s="151">
        <v>0</v>
      </c>
      <c r="T10" s="151">
        <v>0</v>
      </c>
      <c r="U10" s="151">
        <v>0</v>
      </c>
      <c r="AU10" s="165"/>
    </row>
    <row r="11" spans="1:47" x14ac:dyDescent="0.2">
      <c r="A11" s="167" t="s">
        <v>1257</v>
      </c>
      <c r="B11" s="151">
        <v>0</v>
      </c>
      <c r="C11" s="151">
        <v>0</v>
      </c>
      <c r="D11" s="151">
        <v>0</v>
      </c>
      <c r="E11" s="151">
        <v>0</v>
      </c>
      <c r="F11" s="151">
        <v>0</v>
      </c>
      <c r="G11" s="151">
        <v>0</v>
      </c>
      <c r="H11" s="151">
        <v>0</v>
      </c>
      <c r="I11" s="151">
        <v>0</v>
      </c>
      <c r="J11" s="151">
        <v>0</v>
      </c>
      <c r="K11" s="151">
        <v>0</v>
      </c>
      <c r="L11" s="151">
        <v>0</v>
      </c>
      <c r="M11" s="151">
        <v>0</v>
      </c>
      <c r="N11" s="151">
        <v>0</v>
      </c>
      <c r="O11" s="151">
        <v>0</v>
      </c>
      <c r="P11" s="151">
        <v>0</v>
      </c>
      <c r="Q11" s="151">
        <v>0</v>
      </c>
      <c r="R11" s="151">
        <v>0</v>
      </c>
      <c r="S11" s="151">
        <v>0</v>
      </c>
      <c r="T11" s="151">
        <v>0</v>
      </c>
      <c r="U11" s="151">
        <v>0</v>
      </c>
      <c r="AU11" s="165"/>
    </row>
    <row r="12" spans="1:47" ht="15" x14ac:dyDescent="0.25">
      <c r="A12" s="168" t="s">
        <v>5</v>
      </c>
      <c r="B12" s="153">
        <f>SUM(B11)</f>
        <v>0</v>
      </c>
      <c r="C12" s="153">
        <f t="shared" ref="C12:U12" si="0">SUM(C11)</f>
        <v>0</v>
      </c>
      <c r="D12" s="153">
        <f t="shared" si="0"/>
        <v>0</v>
      </c>
      <c r="E12" s="153">
        <f t="shared" si="0"/>
        <v>0</v>
      </c>
      <c r="F12" s="153">
        <f t="shared" si="0"/>
        <v>0</v>
      </c>
      <c r="G12" s="153">
        <f t="shared" si="0"/>
        <v>0</v>
      </c>
      <c r="H12" s="153">
        <f t="shared" si="0"/>
        <v>0</v>
      </c>
      <c r="I12" s="153">
        <f t="shared" si="0"/>
        <v>0</v>
      </c>
      <c r="J12" s="153">
        <f t="shared" si="0"/>
        <v>0</v>
      </c>
      <c r="K12" s="153">
        <f t="shared" si="0"/>
        <v>0</v>
      </c>
      <c r="L12" s="153">
        <f t="shared" si="0"/>
        <v>0</v>
      </c>
      <c r="M12" s="153">
        <f t="shared" si="0"/>
        <v>0</v>
      </c>
      <c r="N12" s="153">
        <f t="shared" si="0"/>
        <v>0</v>
      </c>
      <c r="O12" s="153">
        <f t="shared" si="0"/>
        <v>0</v>
      </c>
      <c r="P12" s="153">
        <f t="shared" si="0"/>
        <v>0</v>
      </c>
      <c r="Q12" s="153">
        <f t="shared" si="0"/>
        <v>0</v>
      </c>
      <c r="R12" s="153">
        <f t="shared" si="0"/>
        <v>0</v>
      </c>
      <c r="S12" s="153">
        <f t="shared" si="0"/>
        <v>0</v>
      </c>
      <c r="T12" s="153">
        <f t="shared" si="0"/>
        <v>0</v>
      </c>
      <c r="U12" s="153">
        <f t="shared" si="0"/>
        <v>0</v>
      </c>
      <c r="AU12" s="165"/>
    </row>
  </sheetData>
  <mergeCells count="17"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2.31</oddHeader>
    <oddFooter>&amp;F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92D050"/>
  </sheetPr>
  <dimension ref="A2:AU12"/>
  <sheetViews>
    <sheetView view="pageBreakPreview" zoomScaleNormal="100" zoomScaleSheetLayoutView="100" workbookViewId="0">
      <selection activeCell="A11" sqref="A11:XFD12"/>
    </sheetView>
  </sheetViews>
  <sheetFormatPr baseColWidth="10" defaultRowHeight="12.75" x14ac:dyDescent="0.2"/>
  <cols>
    <col min="1" max="1" width="27.28515625" customWidth="1"/>
    <col min="2" max="2" width="14.28515625" customWidth="1"/>
    <col min="6" max="6" width="13.7109375" customWidth="1"/>
    <col min="7" max="7" width="14" customWidth="1"/>
    <col min="11" max="11" width="13" customWidth="1"/>
    <col min="12" max="12" width="14" customWidth="1"/>
    <col min="13" max="13" width="13.5703125" customWidth="1"/>
    <col min="15" max="15" width="13.85546875" customWidth="1"/>
    <col min="16" max="16" width="13.28515625" customWidth="1"/>
  </cols>
  <sheetData>
    <row r="2" spans="1:47" ht="18.75" x14ac:dyDescent="0.3">
      <c r="A2" s="170" t="s">
        <v>1270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AU2" s="165"/>
    </row>
    <row r="3" spans="1:47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x14ac:dyDescent="0.2">
      <c r="A5" s="164" t="s">
        <v>680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x14ac:dyDescent="0.2">
      <c r="AU6" s="165"/>
    </row>
    <row r="7" spans="1:47" ht="15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ht="15" x14ac:dyDescent="0.2">
      <c r="A8" s="340"/>
      <c r="B8" s="341" t="s">
        <v>12</v>
      </c>
      <c r="C8" s="341" t="s">
        <v>6</v>
      </c>
      <c r="D8" s="341"/>
      <c r="E8" s="341"/>
      <c r="F8" s="341" t="s">
        <v>91</v>
      </c>
      <c r="G8" s="341" t="s">
        <v>12</v>
      </c>
      <c r="H8" s="341" t="s">
        <v>6</v>
      </c>
      <c r="I8" s="341"/>
      <c r="J8" s="341"/>
      <c r="K8" s="341" t="s">
        <v>91</v>
      </c>
      <c r="L8" s="341" t="s">
        <v>12</v>
      </c>
      <c r="M8" s="341" t="s">
        <v>6</v>
      </c>
      <c r="N8" s="341"/>
      <c r="O8" s="341"/>
      <c r="P8" s="341" t="s">
        <v>91</v>
      </c>
      <c r="Q8" s="341" t="s">
        <v>12</v>
      </c>
      <c r="R8" s="341" t="s">
        <v>6</v>
      </c>
      <c r="S8" s="341"/>
      <c r="T8" s="341"/>
      <c r="U8" s="341" t="s">
        <v>91</v>
      </c>
      <c r="AU8" s="165"/>
    </row>
    <row r="9" spans="1:47" ht="15" x14ac:dyDescent="0.2">
      <c r="A9" s="340"/>
      <c r="B9" s="341"/>
      <c r="C9" s="149" t="s">
        <v>27</v>
      </c>
      <c r="D9" s="149" t="s">
        <v>916</v>
      </c>
      <c r="E9" s="149" t="s">
        <v>3</v>
      </c>
      <c r="F9" s="341"/>
      <c r="G9" s="341"/>
      <c r="H9" s="149" t="s">
        <v>27</v>
      </c>
      <c r="I9" s="149" t="s">
        <v>916</v>
      </c>
      <c r="J9" s="149" t="s">
        <v>3</v>
      </c>
      <c r="K9" s="341"/>
      <c r="L9" s="341"/>
      <c r="M9" s="149" t="s">
        <v>27</v>
      </c>
      <c r="N9" s="149" t="s">
        <v>916</v>
      </c>
      <c r="O9" s="149" t="s">
        <v>3</v>
      </c>
      <c r="P9" s="341"/>
      <c r="Q9" s="341"/>
      <c r="R9" s="149" t="s">
        <v>27</v>
      </c>
      <c r="S9" s="149" t="s">
        <v>916</v>
      </c>
      <c r="T9" s="149" t="s">
        <v>3</v>
      </c>
      <c r="U9" s="341"/>
      <c r="AU9" s="165"/>
    </row>
    <row r="10" spans="1:47" x14ac:dyDescent="0.2">
      <c r="A10" s="167" t="s">
        <v>1254</v>
      </c>
      <c r="B10" s="151">
        <v>0</v>
      </c>
      <c r="C10" s="151">
        <v>0</v>
      </c>
      <c r="D10" s="151">
        <v>0</v>
      </c>
      <c r="E10" s="151">
        <v>0</v>
      </c>
      <c r="F10" s="151">
        <v>0</v>
      </c>
      <c r="G10" s="151">
        <v>0</v>
      </c>
      <c r="H10" s="151">
        <v>0</v>
      </c>
      <c r="I10" s="151">
        <v>0</v>
      </c>
      <c r="J10" s="151">
        <v>0</v>
      </c>
      <c r="K10" s="151">
        <v>0</v>
      </c>
      <c r="L10" s="151">
        <v>0</v>
      </c>
      <c r="M10" s="151">
        <v>0</v>
      </c>
      <c r="N10" s="151">
        <v>0</v>
      </c>
      <c r="O10" s="151">
        <v>0</v>
      </c>
      <c r="P10" s="151">
        <v>0</v>
      </c>
      <c r="Q10" s="151">
        <v>0</v>
      </c>
      <c r="R10" s="151">
        <v>0</v>
      </c>
      <c r="S10" s="151">
        <v>0</v>
      </c>
      <c r="T10" s="151">
        <v>0</v>
      </c>
      <c r="U10" s="151">
        <v>0</v>
      </c>
      <c r="AU10" s="165"/>
    </row>
    <row r="11" spans="1:47" x14ac:dyDescent="0.2">
      <c r="A11" s="167" t="s">
        <v>1268</v>
      </c>
      <c r="B11" s="151">
        <v>0</v>
      </c>
      <c r="C11" s="151">
        <v>0</v>
      </c>
      <c r="D11" s="151">
        <v>0</v>
      </c>
      <c r="E11" s="151">
        <v>0</v>
      </c>
      <c r="F11" s="151">
        <v>0</v>
      </c>
      <c r="G11" s="151">
        <v>0</v>
      </c>
      <c r="H11" s="151">
        <v>0</v>
      </c>
      <c r="I11" s="151">
        <v>0</v>
      </c>
      <c r="J11" s="151">
        <v>0</v>
      </c>
      <c r="K11" s="151">
        <v>0</v>
      </c>
      <c r="L11" s="151">
        <v>0</v>
      </c>
      <c r="M11" s="151">
        <v>0</v>
      </c>
      <c r="N11" s="151">
        <v>0</v>
      </c>
      <c r="O11" s="151">
        <v>0</v>
      </c>
      <c r="P11" s="151">
        <v>0</v>
      </c>
      <c r="Q11" s="151">
        <v>0</v>
      </c>
      <c r="R11" s="151">
        <v>0</v>
      </c>
      <c r="S11" s="151">
        <v>0</v>
      </c>
      <c r="T11" s="151">
        <v>0</v>
      </c>
      <c r="U11" s="151">
        <v>0</v>
      </c>
      <c r="AU11" s="165"/>
    </row>
    <row r="12" spans="1:47" ht="15" x14ac:dyDescent="0.25">
      <c r="A12" s="168" t="s">
        <v>5</v>
      </c>
      <c r="B12" s="153">
        <f t="shared" ref="B12:U12" si="0">SUM(B10:B11)</f>
        <v>0</v>
      </c>
      <c r="C12" s="153">
        <f t="shared" si="0"/>
        <v>0</v>
      </c>
      <c r="D12" s="153">
        <f t="shared" si="0"/>
        <v>0</v>
      </c>
      <c r="E12" s="153">
        <f t="shared" si="0"/>
        <v>0</v>
      </c>
      <c r="F12" s="153">
        <f t="shared" si="0"/>
        <v>0</v>
      </c>
      <c r="G12" s="153">
        <f t="shared" si="0"/>
        <v>0</v>
      </c>
      <c r="H12" s="153">
        <f t="shared" si="0"/>
        <v>0</v>
      </c>
      <c r="I12" s="153">
        <f t="shared" si="0"/>
        <v>0</v>
      </c>
      <c r="J12" s="153">
        <f t="shared" si="0"/>
        <v>0</v>
      </c>
      <c r="K12" s="153">
        <f t="shared" si="0"/>
        <v>0</v>
      </c>
      <c r="L12" s="153">
        <f t="shared" si="0"/>
        <v>0</v>
      </c>
      <c r="M12" s="153">
        <f t="shared" si="0"/>
        <v>0</v>
      </c>
      <c r="N12" s="153">
        <f t="shared" si="0"/>
        <v>0</v>
      </c>
      <c r="O12" s="153">
        <f t="shared" si="0"/>
        <v>0</v>
      </c>
      <c r="P12" s="153">
        <f t="shared" si="0"/>
        <v>0</v>
      </c>
      <c r="Q12" s="153">
        <f t="shared" si="0"/>
        <v>0</v>
      </c>
      <c r="R12" s="153">
        <f t="shared" si="0"/>
        <v>0</v>
      </c>
      <c r="S12" s="153">
        <f t="shared" si="0"/>
        <v>0</v>
      </c>
      <c r="T12" s="153">
        <f t="shared" si="0"/>
        <v>0</v>
      </c>
      <c r="U12" s="153">
        <f t="shared" si="0"/>
        <v>0</v>
      </c>
      <c r="AU12" s="165"/>
    </row>
  </sheetData>
  <mergeCells count="17"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2.32</oddHeader>
    <oddFooter>&amp;F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rgb="FF92D050"/>
  </sheetPr>
  <dimension ref="A2:AU11"/>
  <sheetViews>
    <sheetView view="pageBreakPreview" zoomScaleNormal="100" zoomScaleSheetLayoutView="100" workbookViewId="0">
      <selection activeCell="A11" sqref="A11:XFD12"/>
    </sheetView>
  </sheetViews>
  <sheetFormatPr baseColWidth="10" defaultRowHeight="12.75" x14ac:dyDescent="0.2"/>
  <cols>
    <col min="1" max="1" width="37.28515625" customWidth="1"/>
  </cols>
  <sheetData>
    <row r="2" spans="1:47" ht="18.75" x14ac:dyDescent="0.3">
      <c r="A2" s="170" t="s">
        <v>1270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AU2" s="165"/>
    </row>
    <row r="3" spans="1:47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x14ac:dyDescent="0.2">
      <c r="A5" s="164" t="s">
        <v>1781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x14ac:dyDescent="0.2">
      <c r="AU6" s="165"/>
    </row>
    <row r="7" spans="1:47" ht="15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ht="15" x14ac:dyDescent="0.2">
      <c r="A8" s="340"/>
      <c r="B8" s="341" t="s">
        <v>12</v>
      </c>
      <c r="C8" s="341" t="s">
        <v>6</v>
      </c>
      <c r="D8" s="341"/>
      <c r="E8" s="341"/>
      <c r="F8" s="341" t="s">
        <v>91</v>
      </c>
      <c r="G8" s="341" t="s">
        <v>12</v>
      </c>
      <c r="H8" s="341" t="s">
        <v>6</v>
      </c>
      <c r="I8" s="341"/>
      <c r="J8" s="341"/>
      <c r="K8" s="341" t="s">
        <v>91</v>
      </c>
      <c r="L8" s="341" t="s">
        <v>12</v>
      </c>
      <c r="M8" s="341" t="s">
        <v>6</v>
      </c>
      <c r="N8" s="341"/>
      <c r="O8" s="341"/>
      <c r="P8" s="341" t="s">
        <v>91</v>
      </c>
      <c r="Q8" s="341" t="s">
        <v>12</v>
      </c>
      <c r="R8" s="341" t="s">
        <v>6</v>
      </c>
      <c r="S8" s="341"/>
      <c r="T8" s="341"/>
      <c r="U8" s="341" t="s">
        <v>91</v>
      </c>
      <c r="AU8" s="165"/>
    </row>
    <row r="9" spans="1:47" ht="15" x14ac:dyDescent="0.2">
      <c r="A9" s="340"/>
      <c r="B9" s="341"/>
      <c r="C9" s="149" t="s">
        <v>27</v>
      </c>
      <c r="D9" s="149" t="s">
        <v>916</v>
      </c>
      <c r="E9" s="149" t="s">
        <v>3</v>
      </c>
      <c r="F9" s="341"/>
      <c r="G9" s="341"/>
      <c r="H9" s="149" t="s">
        <v>27</v>
      </c>
      <c r="I9" s="149" t="s">
        <v>916</v>
      </c>
      <c r="J9" s="149" t="s">
        <v>3</v>
      </c>
      <c r="K9" s="341"/>
      <c r="L9" s="341"/>
      <c r="M9" s="149" t="s">
        <v>27</v>
      </c>
      <c r="N9" s="149" t="s">
        <v>916</v>
      </c>
      <c r="O9" s="149" t="s">
        <v>3</v>
      </c>
      <c r="P9" s="341"/>
      <c r="Q9" s="341"/>
      <c r="R9" s="149" t="s">
        <v>27</v>
      </c>
      <c r="S9" s="149" t="s">
        <v>916</v>
      </c>
      <c r="T9" s="149" t="s">
        <v>3</v>
      </c>
      <c r="U9" s="341"/>
      <c r="AU9" s="165"/>
    </row>
    <row r="10" spans="1:47" x14ac:dyDescent="0.2">
      <c r="A10" s="167" t="s">
        <v>1254</v>
      </c>
      <c r="B10" s="151">
        <v>0</v>
      </c>
      <c r="C10" s="151">
        <v>0</v>
      </c>
      <c r="D10" s="151">
        <v>0</v>
      </c>
      <c r="E10" s="151">
        <v>0</v>
      </c>
      <c r="F10" s="151">
        <v>0</v>
      </c>
      <c r="G10" s="151">
        <v>0</v>
      </c>
      <c r="H10" s="151">
        <v>0</v>
      </c>
      <c r="I10" s="151">
        <v>0</v>
      </c>
      <c r="J10" s="151">
        <v>0</v>
      </c>
      <c r="K10" s="151">
        <v>0</v>
      </c>
      <c r="L10" s="151">
        <v>0</v>
      </c>
      <c r="M10" s="151">
        <v>0</v>
      </c>
      <c r="N10" s="151">
        <v>0</v>
      </c>
      <c r="O10" s="151">
        <v>0</v>
      </c>
      <c r="P10" s="151">
        <v>0</v>
      </c>
      <c r="Q10" s="151">
        <v>0</v>
      </c>
      <c r="R10" s="151">
        <v>0</v>
      </c>
      <c r="S10" s="151">
        <v>0</v>
      </c>
      <c r="T10" s="151">
        <v>0</v>
      </c>
      <c r="U10" s="151">
        <v>0</v>
      </c>
      <c r="AU10" s="165"/>
    </row>
    <row r="11" spans="1:47" ht="15" x14ac:dyDescent="0.25">
      <c r="A11" s="168" t="s">
        <v>5</v>
      </c>
      <c r="B11" s="153">
        <f t="shared" ref="B11:U11" si="0">SUM(B10:B10)</f>
        <v>0</v>
      </c>
      <c r="C11" s="153">
        <f t="shared" si="0"/>
        <v>0</v>
      </c>
      <c r="D11" s="153">
        <f t="shared" si="0"/>
        <v>0</v>
      </c>
      <c r="E11" s="153">
        <f t="shared" si="0"/>
        <v>0</v>
      </c>
      <c r="F11" s="153">
        <f t="shared" si="0"/>
        <v>0</v>
      </c>
      <c r="G11" s="153">
        <f t="shared" si="0"/>
        <v>0</v>
      </c>
      <c r="H11" s="153">
        <f t="shared" si="0"/>
        <v>0</v>
      </c>
      <c r="I11" s="153">
        <f t="shared" si="0"/>
        <v>0</v>
      </c>
      <c r="J11" s="153">
        <f t="shared" si="0"/>
        <v>0</v>
      </c>
      <c r="K11" s="153">
        <f t="shared" si="0"/>
        <v>0</v>
      </c>
      <c r="L11" s="153">
        <f t="shared" si="0"/>
        <v>0</v>
      </c>
      <c r="M11" s="153">
        <f t="shared" si="0"/>
        <v>0</v>
      </c>
      <c r="N11" s="153">
        <f t="shared" si="0"/>
        <v>0</v>
      </c>
      <c r="O11" s="153">
        <f t="shared" si="0"/>
        <v>0</v>
      </c>
      <c r="P11" s="153">
        <f t="shared" si="0"/>
        <v>0</v>
      </c>
      <c r="Q11" s="153">
        <f t="shared" si="0"/>
        <v>0</v>
      </c>
      <c r="R11" s="153">
        <f t="shared" si="0"/>
        <v>0</v>
      </c>
      <c r="S11" s="153">
        <f t="shared" si="0"/>
        <v>0</v>
      </c>
      <c r="T11" s="153">
        <f t="shared" si="0"/>
        <v>0</v>
      </c>
      <c r="U11" s="153">
        <f t="shared" si="0"/>
        <v>0</v>
      </c>
      <c r="AU11" s="165"/>
    </row>
  </sheetData>
  <mergeCells count="17"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2.33</oddHeader>
    <oddFooter>&amp;F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Hoja11">
    <tabColor rgb="FF92D050"/>
  </sheetPr>
  <dimension ref="A1:L25"/>
  <sheetViews>
    <sheetView view="pageBreakPreview" zoomScaleNormal="100" zoomScaleSheetLayoutView="100" workbookViewId="0">
      <selection activeCell="A5" sqref="A5"/>
    </sheetView>
  </sheetViews>
  <sheetFormatPr baseColWidth="10" defaultColWidth="11.42578125" defaultRowHeight="12.75" x14ac:dyDescent="0.2"/>
  <cols>
    <col min="1" max="1" width="10" style="21" customWidth="1"/>
    <col min="2" max="2" width="34.5703125" style="21" customWidth="1"/>
    <col min="3" max="3" width="17.7109375" style="21" customWidth="1"/>
    <col min="4" max="5" width="15.7109375" style="21" customWidth="1"/>
    <col min="6" max="6" width="17.42578125" style="21" customWidth="1"/>
    <col min="7" max="7" width="18.42578125" style="21" customWidth="1"/>
    <col min="8" max="8" width="17" style="21" customWidth="1"/>
    <col min="9" max="9" width="10" style="21" bestFit="1" customWidth="1"/>
    <col min="10" max="10" width="16.140625" style="21" customWidth="1"/>
    <col min="11" max="11" width="14.28515625" style="21" customWidth="1"/>
    <col min="12" max="16384" width="11.42578125" style="21"/>
  </cols>
  <sheetData>
    <row r="1" spans="1:12" ht="20.25" x14ac:dyDescent="0.3">
      <c r="A1" s="6"/>
      <c r="B1" s="25"/>
      <c r="C1" s="5"/>
      <c r="D1" s="5"/>
      <c r="E1" s="5"/>
      <c r="F1" s="5"/>
      <c r="G1" s="5"/>
      <c r="H1" s="5"/>
      <c r="I1" s="25"/>
    </row>
    <row r="2" spans="1:12" ht="21" customHeight="1" x14ac:dyDescent="0.3">
      <c r="A2" s="170" t="s">
        <v>1270</v>
      </c>
      <c r="B2" s="174"/>
      <c r="C2" s="174"/>
      <c r="D2" s="174"/>
      <c r="E2" s="174"/>
      <c r="F2" s="174"/>
      <c r="G2" s="174"/>
      <c r="H2" s="174"/>
      <c r="I2" s="174"/>
    </row>
    <row r="3" spans="1:12" ht="23.25" customHeight="1" x14ac:dyDescent="0.25">
      <c r="A3" s="180" t="s">
        <v>114</v>
      </c>
      <c r="B3" s="174"/>
      <c r="C3" s="174"/>
      <c r="D3" s="174"/>
      <c r="E3" s="174"/>
      <c r="F3" s="174"/>
      <c r="G3" s="174"/>
      <c r="H3" s="174"/>
      <c r="I3" s="174"/>
    </row>
    <row r="4" spans="1:12" ht="17.25" customHeight="1" x14ac:dyDescent="0.25">
      <c r="A4" s="180" t="s">
        <v>2152</v>
      </c>
      <c r="B4" s="174"/>
      <c r="C4" s="174"/>
      <c r="D4" s="174"/>
      <c r="E4" s="174"/>
      <c r="F4" s="174"/>
      <c r="G4" s="174"/>
      <c r="H4" s="174"/>
      <c r="I4" s="174"/>
    </row>
    <row r="5" spans="1:12" ht="18" customHeight="1" x14ac:dyDescent="0.2">
      <c r="A5" s="246" t="s">
        <v>1782</v>
      </c>
      <c r="B5" s="174"/>
      <c r="C5" s="174"/>
      <c r="D5" s="174"/>
      <c r="E5" s="174"/>
      <c r="F5" s="174"/>
      <c r="G5" s="174"/>
      <c r="H5" s="174"/>
      <c r="I5" s="174"/>
    </row>
    <row r="6" spans="1:12" ht="15" x14ac:dyDescent="0.2">
      <c r="A6" s="342" t="s">
        <v>867</v>
      </c>
      <c r="B6" s="342" t="s">
        <v>4</v>
      </c>
      <c r="C6" s="349" t="s">
        <v>930</v>
      </c>
      <c r="D6" s="352" t="s">
        <v>96</v>
      </c>
      <c r="E6" s="353"/>
      <c r="F6" s="353"/>
      <c r="G6" s="354"/>
      <c r="H6" s="349" t="s">
        <v>112</v>
      </c>
      <c r="I6" s="342" t="s">
        <v>2</v>
      </c>
    </row>
    <row r="7" spans="1:12" ht="15" x14ac:dyDescent="0.2">
      <c r="A7" s="343"/>
      <c r="B7" s="343"/>
      <c r="C7" s="350"/>
      <c r="D7" s="342" t="s">
        <v>931</v>
      </c>
      <c r="E7" s="342" t="s">
        <v>111</v>
      </c>
      <c r="F7" s="345" t="s">
        <v>102</v>
      </c>
      <c r="G7" s="346"/>
      <c r="H7" s="350"/>
      <c r="I7" s="343"/>
    </row>
    <row r="8" spans="1:12" ht="29.25" customHeight="1" x14ac:dyDescent="0.2">
      <c r="A8" s="344"/>
      <c r="B8" s="344"/>
      <c r="C8" s="351"/>
      <c r="D8" s="344"/>
      <c r="E8" s="344"/>
      <c r="F8" s="166" t="s">
        <v>39</v>
      </c>
      <c r="G8" s="166" t="s">
        <v>932</v>
      </c>
      <c r="H8" s="351"/>
      <c r="I8" s="344"/>
    </row>
    <row r="9" spans="1:12" ht="30" customHeight="1" x14ac:dyDescent="0.2">
      <c r="A9" s="175">
        <v>1000</v>
      </c>
      <c r="B9" s="179" t="s">
        <v>22</v>
      </c>
      <c r="C9" s="151">
        <v>119147444.23999999</v>
      </c>
      <c r="D9" s="151">
        <v>0</v>
      </c>
      <c r="E9" s="151">
        <v>5181923.2300000014</v>
      </c>
      <c r="F9" s="151">
        <v>41866832.760000005</v>
      </c>
      <c r="G9" s="151">
        <v>34831170.980000004</v>
      </c>
      <c r="H9" s="151">
        <v>121001182.78999999</v>
      </c>
      <c r="I9" s="176">
        <f>H9/ H20</f>
        <v>0.697217004228182</v>
      </c>
    </row>
    <row r="10" spans="1:12" x14ac:dyDescent="0.2">
      <c r="A10" s="175">
        <v>2000</v>
      </c>
      <c r="B10" s="179" t="s">
        <v>106</v>
      </c>
      <c r="C10" s="151">
        <v>8944865.4000000022</v>
      </c>
      <c r="D10" s="151">
        <v>0</v>
      </c>
      <c r="E10" s="151">
        <v>0</v>
      </c>
      <c r="F10" s="151">
        <v>2972913.9500000007</v>
      </c>
      <c r="G10" s="151">
        <v>8464397.540000001</v>
      </c>
      <c r="H10" s="151">
        <v>3453381.8100000028</v>
      </c>
      <c r="I10" s="176">
        <f>H10/ H20</f>
        <v>1.9898619703602478E-2</v>
      </c>
    </row>
    <row r="11" spans="1:12" ht="15.75" customHeight="1" x14ac:dyDescent="0.2">
      <c r="A11" s="175">
        <v>3000</v>
      </c>
      <c r="B11" s="179" t="s">
        <v>21</v>
      </c>
      <c r="C11" s="151">
        <v>41064784.360000007</v>
      </c>
      <c r="D11" s="151">
        <v>0</v>
      </c>
      <c r="E11" s="151">
        <v>0</v>
      </c>
      <c r="F11" s="151">
        <v>6654535.1700000009</v>
      </c>
      <c r="G11" s="151">
        <v>11081500.699999999</v>
      </c>
      <c r="H11" s="151">
        <v>36637818.830000006</v>
      </c>
      <c r="I11" s="176">
        <f>H11/ H20</f>
        <v>0.21110959163465781</v>
      </c>
    </row>
    <row r="12" spans="1:12" s="54" customFormat="1" ht="25.5" x14ac:dyDescent="0.2">
      <c r="A12" s="175">
        <v>4000</v>
      </c>
      <c r="B12" s="179" t="s">
        <v>107</v>
      </c>
      <c r="C12" s="151">
        <v>2910000.0000000009</v>
      </c>
      <c r="D12" s="151">
        <v>0</v>
      </c>
      <c r="E12" s="151">
        <v>0</v>
      </c>
      <c r="F12" s="151">
        <v>1189941.1399999999</v>
      </c>
      <c r="G12" s="151">
        <v>1880974.1200000008</v>
      </c>
      <c r="H12" s="151">
        <v>2218967.0199999996</v>
      </c>
      <c r="I12" s="176">
        <f>H12/ H20</f>
        <v>1.278583814218215E-2</v>
      </c>
      <c r="J12" s="93"/>
      <c r="K12" s="88"/>
      <c r="L12" s="88"/>
    </row>
    <row r="13" spans="1:12" s="54" customFormat="1" ht="15" x14ac:dyDescent="0.25">
      <c r="A13" s="150" t="s">
        <v>37</v>
      </c>
      <c r="B13" s="150"/>
      <c r="C13" s="153">
        <f>SUM(C9:C12)</f>
        <v>172067094</v>
      </c>
      <c r="D13" s="153">
        <f t="shared" ref="D13:H13" si="0">SUM(D9:D12)</f>
        <v>0</v>
      </c>
      <c r="E13" s="153">
        <f t="shared" si="0"/>
        <v>5181923.2300000014</v>
      </c>
      <c r="F13" s="153">
        <f t="shared" si="0"/>
        <v>52684223.020000011</v>
      </c>
      <c r="G13" s="153">
        <f t="shared" si="0"/>
        <v>56258043.339999996</v>
      </c>
      <c r="H13" s="153">
        <f t="shared" si="0"/>
        <v>163311350.45000002</v>
      </c>
      <c r="I13" s="177">
        <f>H13/ H20</f>
        <v>0.94101105370862459</v>
      </c>
      <c r="J13" s="93"/>
      <c r="K13" s="88"/>
      <c r="L13" s="88"/>
    </row>
    <row r="14" spans="1:12" s="54" customFormat="1" ht="25.5" x14ac:dyDescent="0.2">
      <c r="A14" s="175">
        <v>5000</v>
      </c>
      <c r="B14" s="179" t="s">
        <v>101</v>
      </c>
      <c r="C14" s="151">
        <v>0</v>
      </c>
      <c r="D14" s="151">
        <v>0</v>
      </c>
      <c r="E14" s="151">
        <v>0</v>
      </c>
      <c r="F14" s="151">
        <v>12000</v>
      </c>
      <c r="G14" s="151">
        <v>12000</v>
      </c>
      <c r="H14" s="151">
        <v>0</v>
      </c>
      <c r="I14" s="176">
        <f>H14/ H20</f>
        <v>0</v>
      </c>
      <c r="J14" s="88"/>
      <c r="K14" s="88"/>
      <c r="L14" s="88"/>
    </row>
    <row r="15" spans="1:12" s="54" customFormat="1" ht="27.75" customHeight="1" x14ac:dyDescent="0.25">
      <c r="A15" s="150" t="s">
        <v>92</v>
      </c>
      <c r="B15" s="150"/>
      <c r="C15" s="153">
        <f>SUM(C14)</f>
        <v>0</v>
      </c>
      <c r="D15" s="153">
        <f t="shared" ref="D15:H15" si="1">SUM(D14)</f>
        <v>0</v>
      </c>
      <c r="E15" s="153">
        <f t="shared" si="1"/>
        <v>0</v>
      </c>
      <c r="F15" s="153">
        <f t="shared" si="1"/>
        <v>12000</v>
      </c>
      <c r="G15" s="153">
        <f t="shared" si="1"/>
        <v>12000</v>
      </c>
      <c r="H15" s="153">
        <f t="shared" si="1"/>
        <v>0</v>
      </c>
      <c r="I15" s="177">
        <f>H15/ H20</f>
        <v>0</v>
      </c>
      <c r="J15" s="88"/>
      <c r="K15" s="88"/>
      <c r="L15" s="88"/>
    </row>
    <row r="16" spans="1:12" s="54" customFormat="1" x14ac:dyDescent="0.2">
      <c r="A16" s="175">
        <v>7000</v>
      </c>
      <c r="B16" s="179" t="s">
        <v>35</v>
      </c>
      <c r="C16" s="151">
        <v>2525174.4700000007</v>
      </c>
      <c r="D16" s="151">
        <v>0</v>
      </c>
      <c r="E16" s="151">
        <v>5459685.2400000012</v>
      </c>
      <c r="F16" s="151">
        <v>20844799.370000008</v>
      </c>
      <c r="G16" s="151">
        <v>17310979.050000008</v>
      </c>
      <c r="H16" s="151">
        <v>599309.549999999</v>
      </c>
      <c r="I16" s="176">
        <f>H16/ H20</f>
        <v>3.4532621865484099E-3</v>
      </c>
      <c r="J16" s="88"/>
    </row>
    <row r="17" spans="1:11" s="54" customFormat="1" ht="25.5" x14ac:dyDescent="0.2">
      <c r="A17" s="175">
        <v>8000</v>
      </c>
      <c r="B17" s="179" t="s">
        <v>108</v>
      </c>
      <c r="C17" s="151">
        <v>0</v>
      </c>
      <c r="D17" s="151">
        <v>0</v>
      </c>
      <c r="E17" s="151">
        <v>0</v>
      </c>
      <c r="F17" s="151">
        <v>40000.000000000007</v>
      </c>
      <c r="G17" s="151">
        <v>0</v>
      </c>
      <c r="H17" s="151">
        <v>40000.000000000007</v>
      </c>
      <c r="I17" s="176">
        <f>H17/ H20</f>
        <v>2.304827070783982E-4</v>
      </c>
      <c r="J17" s="88"/>
      <c r="K17" s="88"/>
    </row>
    <row r="18" spans="1:11" s="54" customFormat="1" x14ac:dyDescent="0.2">
      <c r="A18" s="175">
        <v>9000</v>
      </c>
      <c r="B18" s="179" t="s">
        <v>877</v>
      </c>
      <c r="C18" s="151">
        <v>9598152.0000000019</v>
      </c>
      <c r="D18" s="151">
        <v>0</v>
      </c>
      <c r="E18" s="151">
        <v>0</v>
      </c>
      <c r="F18" s="151">
        <v>0</v>
      </c>
      <c r="G18" s="151">
        <v>0</v>
      </c>
      <c r="H18" s="151">
        <v>9598152.0000000019</v>
      </c>
      <c r="I18" s="176">
        <f>H18/ H20</f>
        <v>5.5305201397748548E-2</v>
      </c>
      <c r="J18" s="88"/>
      <c r="K18" s="88"/>
    </row>
    <row r="19" spans="1:11" s="54" customFormat="1" ht="15" x14ac:dyDescent="0.25">
      <c r="A19" s="150" t="s">
        <v>7</v>
      </c>
      <c r="B19" s="150"/>
      <c r="C19" s="153">
        <f>SUM(C16:C18)</f>
        <v>12123326.470000003</v>
      </c>
      <c r="D19" s="153">
        <f t="shared" ref="D19:H19" si="2">SUM(D16:D18)</f>
        <v>0</v>
      </c>
      <c r="E19" s="153">
        <f t="shared" si="2"/>
        <v>5459685.2400000012</v>
      </c>
      <c r="F19" s="153">
        <f t="shared" si="2"/>
        <v>20884799.370000008</v>
      </c>
      <c r="G19" s="153">
        <f t="shared" si="2"/>
        <v>17310979.050000008</v>
      </c>
      <c r="H19" s="153">
        <f t="shared" si="2"/>
        <v>10237461.550000001</v>
      </c>
      <c r="I19" s="177">
        <f>H19/ H20</f>
        <v>5.8988946291375355E-2</v>
      </c>
    </row>
    <row r="20" spans="1:11" s="54" customFormat="1" ht="21" x14ac:dyDescent="0.35">
      <c r="A20" s="347" t="s">
        <v>5</v>
      </c>
      <c r="B20" s="348"/>
      <c r="C20" s="153">
        <f>SUM(C19+C15+C13)</f>
        <v>184190420.47</v>
      </c>
      <c r="D20" s="153">
        <f t="shared" ref="D20:H20" si="3">SUM(D19+D15+D13)</f>
        <v>0</v>
      </c>
      <c r="E20" s="153">
        <f t="shared" si="3"/>
        <v>10641608.470000003</v>
      </c>
      <c r="F20" s="153">
        <f t="shared" si="3"/>
        <v>73581022.390000015</v>
      </c>
      <c r="G20" s="153">
        <f t="shared" si="3"/>
        <v>73581022.390000001</v>
      </c>
      <c r="H20" s="153">
        <f t="shared" si="3"/>
        <v>173548812.00000003</v>
      </c>
      <c r="I20" s="177">
        <f>H20/ H20</f>
        <v>1</v>
      </c>
    </row>
    <row r="21" spans="1:11" s="54" customFormat="1" x14ac:dyDescent="0.2">
      <c r="A21"/>
      <c r="B21"/>
      <c r="C21"/>
      <c r="D21"/>
      <c r="E21"/>
      <c r="F21"/>
      <c r="G21"/>
      <c r="H21"/>
      <c r="I21"/>
    </row>
    <row r="22" spans="1:11" s="54" customFormat="1" x14ac:dyDescent="0.2">
      <c r="A22"/>
      <c r="B22"/>
      <c r="C22"/>
      <c r="D22"/>
      <c r="E22"/>
      <c r="F22"/>
      <c r="G22"/>
      <c r="H22"/>
      <c r="I22"/>
    </row>
    <row r="23" spans="1:11" x14ac:dyDescent="0.2">
      <c r="C23" s="95"/>
      <c r="D23" s="95"/>
      <c r="E23" s="95"/>
      <c r="F23" s="95"/>
      <c r="G23" s="95"/>
      <c r="H23" s="210"/>
    </row>
    <row r="24" spans="1:11" x14ac:dyDescent="0.2">
      <c r="C24" s="95"/>
      <c r="D24" s="95"/>
      <c r="E24" s="95"/>
      <c r="F24" s="95"/>
      <c r="G24" s="95"/>
      <c r="H24" s="95"/>
    </row>
    <row r="25" spans="1:11" x14ac:dyDescent="0.2">
      <c r="C25" s="26"/>
    </row>
  </sheetData>
  <mergeCells count="10">
    <mergeCell ref="I6:I8"/>
    <mergeCell ref="D7:D8"/>
    <mergeCell ref="E7:E8"/>
    <mergeCell ref="F7:G7"/>
    <mergeCell ref="A20:B20"/>
    <mergeCell ref="A6:A8"/>
    <mergeCell ref="B6:B8"/>
    <mergeCell ref="C6:C8"/>
    <mergeCell ref="D6:G6"/>
    <mergeCell ref="H6:H8"/>
  </mergeCells>
  <printOptions horizontalCentered="1" verticalCentered="1"/>
  <pageMargins left="0.19685039370078741" right="0" top="0" bottom="0" header="0" footer="0"/>
  <pageSetup scale="85" orientation="landscape" r:id="rId1"/>
  <headerFooter alignWithMargins="0">
    <oddHeader>&amp;R&amp;"Arial,Negrita"&amp;16ANEXO 2.5</oddHeader>
    <oddFooter>&amp;C&amp;F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rgb="FF92D050"/>
  </sheetPr>
  <dimension ref="A1:L26"/>
  <sheetViews>
    <sheetView view="pageBreakPreview" zoomScaleNormal="100" zoomScaleSheetLayoutView="100" workbookViewId="0">
      <selection activeCell="A5" sqref="A5"/>
    </sheetView>
  </sheetViews>
  <sheetFormatPr baseColWidth="10" defaultColWidth="11.42578125" defaultRowHeight="12.75" x14ac:dyDescent="0.2"/>
  <cols>
    <col min="1" max="1" width="10" style="21" customWidth="1"/>
    <col min="2" max="2" width="34.5703125" style="21" customWidth="1"/>
    <col min="3" max="3" width="17.7109375" style="21" customWidth="1"/>
    <col min="4" max="5" width="15.7109375" style="21" customWidth="1"/>
    <col min="6" max="6" width="17.42578125" style="21" customWidth="1"/>
    <col min="7" max="7" width="18.42578125" style="21" customWidth="1"/>
    <col min="8" max="8" width="17" style="21" customWidth="1"/>
    <col min="9" max="9" width="10" style="21" bestFit="1" customWidth="1"/>
    <col min="10" max="10" width="16.140625" style="21" customWidth="1"/>
    <col min="11" max="11" width="14.28515625" style="21" customWidth="1"/>
    <col min="12" max="16384" width="11.42578125" style="21"/>
  </cols>
  <sheetData>
    <row r="1" spans="1:12" ht="20.25" x14ac:dyDescent="0.3">
      <c r="A1" s="6"/>
      <c r="B1" s="25"/>
      <c r="C1" s="5"/>
      <c r="D1" s="5"/>
      <c r="E1" s="5"/>
      <c r="F1" s="5"/>
      <c r="G1" s="5"/>
      <c r="H1" s="5"/>
      <c r="I1" s="25"/>
    </row>
    <row r="2" spans="1:12" ht="21" customHeight="1" x14ac:dyDescent="0.3">
      <c r="A2" s="170" t="s">
        <v>1270</v>
      </c>
      <c r="B2" s="174"/>
      <c r="C2" s="174"/>
      <c r="D2" s="174"/>
      <c r="E2" s="174"/>
      <c r="F2" s="174"/>
      <c r="G2" s="174"/>
      <c r="H2" s="174"/>
      <c r="I2" s="174"/>
    </row>
    <row r="3" spans="1:12" ht="23.25" customHeight="1" x14ac:dyDescent="0.25">
      <c r="A3" s="180" t="s">
        <v>114</v>
      </c>
      <c r="B3" s="174"/>
      <c r="C3" s="174"/>
      <c r="D3" s="174"/>
      <c r="E3" s="174"/>
      <c r="F3" s="174"/>
      <c r="G3" s="174"/>
      <c r="H3" s="174"/>
      <c r="I3" s="174"/>
    </row>
    <row r="4" spans="1:12" ht="17.25" customHeight="1" x14ac:dyDescent="0.25">
      <c r="A4" s="180" t="s">
        <v>2158</v>
      </c>
      <c r="B4" s="174"/>
      <c r="C4" s="174"/>
      <c r="D4" s="174"/>
      <c r="E4" s="174"/>
      <c r="F4" s="174"/>
      <c r="G4" s="174"/>
      <c r="H4" s="174"/>
      <c r="I4" s="174"/>
    </row>
    <row r="5" spans="1:12" ht="18" customHeight="1" x14ac:dyDescent="0.2">
      <c r="A5" s="246" t="s">
        <v>1783</v>
      </c>
      <c r="B5" s="174"/>
      <c r="C5" s="174"/>
      <c r="D5" s="174"/>
      <c r="E5" s="174"/>
      <c r="F5" s="174"/>
      <c r="G5" s="174"/>
      <c r="H5" s="174"/>
      <c r="I5" s="174"/>
    </row>
    <row r="6" spans="1:12" ht="15" x14ac:dyDescent="0.2">
      <c r="A6" s="342" t="s">
        <v>867</v>
      </c>
      <c r="B6" s="342" t="s">
        <v>4</v>
      </c>
      <c r="C6" s="349" t="s">
        <v>930</v>
      </c>
      <c r="D6" s="352" t="s">
        <v>96</v>
      </c>
      <c r="E6" s="353"/>
      <c r="F6" s="353"/>
      <c r="G6" s="354"/>
      <c r="H6" s="349" t="s">
        <v>112</v>
      </c>
      <c r="I6" s="342" t="s">
        <v>2</v>
      </c>
    </row>
    <row r="7" spans="1:12" ht="15" x14ac:dyDescent="0.2">
      <c r="A7" s="343"/>
      <c r="B7" s="343"/>
      <c r="C7" s="350"/>
      <c r="D7" s="342" t="s">
        <v>931</v>
      </c>
      <c r="E7" s="342" t="s">
        <v>111</v>
      </c>
      <c r="F7" s="345" t="s">
        <v>102</v>
      </c>
      <c r="G7" s="346"/>
      <c r="H7" s="350"/>
      <c r="I7" s="343"/>
    </row>
    <row r="8" spans="1:12" ht="29.25" customHeight="1" x14ac:dyDescent="0.2">
      <c r="A8" s="344"/>
      <c r="B8" s="344"/>
      <c r="C8" s="351"/>
      <c r="D8" s="344"/>
      <c r="E8" s="344"/>
      <c r="F8" s="247" t="s">
        <v>39</v>
      </c>
      <c r="G8" s="247" t="s">
        <v>932</v>
      </c>
      <c r="H8" s="351"/>
      <c r="I8" s="344"/>
    </row>
    <row r="9" spans="1:12" ht="30" customHeight="1" x14ac:dyDescent="0.2">
      <c r="A9" s="175">
        <v>1000</v>
      </c>
      <c r="B9" s="179" t="s">
        <v>22</v>
      </c>
      <c r="C9" s="151">
        <v>0</v>
      </c>
      <c r="D9" s="151">
        <v>0</v>
      </c>
      <c r="E9" s="151">
        <v>0</v>
      </c>
      <c r="F9" s="151">
        <v>0</v>
      </c>
      <c r="G9" s="151">
        <v>0</v>
      </c>
      <c r="H9" s="151">
        <v>0</v>
      </c>
      <c r="I9" s="176">
        <f>H9/ H20</f>
        <v>0</v>
      </c>
    </row>
    <row r="10" spans="1:12" x14ac:dyDescent="0.2">
      <c r="A10" s="175">
        <v>2000</v>
      </c>
      <c r="B10" s="179" t="s">
        <v>106</v>
      </c>
      <c r="C10" s="151">
        <v>0</v>
      </c>
      <c r="D10" s="151">
        <v>0</v>
      </c>
      <c r="E10" s="151">
        <v>0</v>
      </c>
      <c r="F10" s="151">
        <v>5162</v>
      </c>
      <c r="G10" s="151">
        <v>0</v>
      </c>
      <c r="H10" s="151">
        <v>5162</v>
      </c>
      <c r="I10" s="176">
        <f>H10/ H20</f>
        <v>4.8234574397158919E-2</v>
      </c>
    </row>
    <row r="11" spans="1:12" ht="15.75" customHeight="1" x14ac:dyDescent="0.2">
      <c r="A11" s="175">
        <v>3000</v>
      </c>
      <c r="B11" s="179" t="s">
        <v>21</v>
      </c>
      <c r="C11" s="151">
        <v>0</v>
      </c>
      <c r="D11" s="151">
        <v>0</v>
      </c>
      <c r="E11" s="151">
        <v>0</v>
      </c>
      <c r="F11" s="151">
        <v>14789.449999999999</v>
      </c>
      <c r="G11" s="151">
        <v>0</v>
      </c>
      <c r="H11" s="151">
        <v>14789.449999999999</v>
      </c>
      <c r="I11" s="176">
        <f>H11/ H20</f>
        <v>0.13819504578032971</v>
      </c>
    </row>
    <row r="12" spans="1:12" s="54" customFormat="1" ht="25.5" x14ac:dyDescent="0.2">
      <c r="A12" s="175">
        <v>4000</v>
      </c>
      <c r="B12" s="179" t="s">
        <v>107</v>
      </c>
      <c r="C12" s="151">
        <v>0</v>
      </c>
      <c r="D12" s="151">
        <v>0</v>
      </c>
      <c r="E12" s="151">
        <v>0</v>
      </c>
      <c r="F12" s="151">
        <v>0</v>
      </c>
      <c r="G12" s="151">
        <v>0</v>
      </c>
      <c r="H12" s="151">
        <v>0</v>
      </c>
      <c r="I12" s="176">
        <f>H12/ H20</f>
        <v>0</v>
      </c>
      <c r="J12" s="93"/>
      <c r="K12" s="88"/>
      <c r="L12" s="88"/>
    </row>
    <row r="13" spans="1:12" s="54" customFormat="1" ht="15" x14ac:dyDescent="0.25">
      <c r="A13" s="150" t="s">
        <v>37</v>
      </c>
      <c r="B13" s="150"/>
      <c r="C13" s="153">
        <f>SUM(C9:C12)</f>
        <v>0</v>
      </c>
      <c r="D13" s="153">
        <f t="shared" ref="D13:G13" si="0">SUM(D9:D12)</f>
        <v>0</v>
      </c>
      <c r="E13" s="153">
        <f t="shared" si="0"/>
        <v>0</v>
      </c>
      <c r="F13" s="153">
        <f t="shared" si="0"/>
        <v>19951.449999999997</v>
      </c>
      <c r="G13" s="153">
        <f t="shared" si="0"/>
        <v>0</v>
      </c>
      <c r="H13" s="153">
        <f t="shared" ref="H13" si="1">C13+D13-E13+F13-G13</f>
        <v>19951.449999999997</v>
      </c>
      <c r="I13" s="177">
        <f>H13/ H20</f>
        <v>0.1864296201774886</v>
      </c>
      <c r="J13" s="93"/>
      <c r="K13" s="88"/>
      <c r="L13" s="88"/>
    </row>
    <row r="14" spans="1:12" s="54" customFormat="1" ht="25.5" x14ac:dyDescent="0.2">
      <c r="A14" s="175">
        <v>5000</v>
      </c>
      <c r="B14" s="179" t="s">
        <v>101</v>
      </c>
      <c r="C14" s="151">
        <v>0</v>
      </c>
      <c r="D14" s="151">
        <v>0</v>
      </c>
      <c r="E14" s="151">
        <v>0</v>
      </c>
      <c r="F14" s="151">
        <v>87067.220000000016</v>
      </c>
      <c r="G14" s="151">
        <v>0</v>
      </c>
      <c r="H14" s="151">
        <v>87067.220000000016</v>
      </c>
      <c r="I14" s="176">
        <f>H14/ H20</f>
        <v>0.81357037982251135</v>
      </c>
      <c r="J14" s="88"/>
      <c r="K14" s="88"/>
      <c r="L14" s="88"/>
    </row>
    <row r="15" spans="1:12" s="54" customFormat="1" ht="27.75" customHeight="1" x14ac:dyDescent="0.25">
      <c r="A15" s="150" t="s">
        <v>92</v>
      </c>
      <c r="B15" s="150"/>
      <c r="C15" s="153">
        <f>SUM(C14)</f>
        <v>0</v>
      </c>
      <c r="D15" s="153">
        <f t="shared" ref="D15:H15" si="2">SUM(D14)</f>
        <v>0</v>
      </c>
      <c r="E15" s="153">
        <f t="shared" si="2"/>
        <v>0</v>
      </c>
      <c r="F15" s="153">
        <f t="shared" si="2"/>
        <v>87067.220000000016</v>
      </c>
      <c r="G15" s="153">
        <f t="shared" si="2"/>
        <v>0</v>
      </c>
      <c r="H15" s="153">
        <f t="shared" si="2"/>
        <v>87067.220000000016</v>
      </c>
      <c r="I15" s="177">
        <f>H15/ H20</f>
        <v>0.81357037982251135</v>
      </c>
      <c r="J15" s="88"/>
      <c r="K15" s="88"/>
      <c r="L15" s="88"/>
    </row>
    <row r="16" spans="1:12" s="54" customFormat="1" x14ac:dyDescent="0.2">
      <c r="A16" s="175">
        <v>7000</v>
      </c>
      <c r="B16" s="179" t="s">
        <v>35</v>
      </c>
      <c r="C16" s="151">
        <v>0</v>
      </c>
      <c r="D16" s="151">
        <v>107018.67</v>
      </c>
      <c r="E16" s="151">
        <v>0</v>
      </c>
      <c r="F16" s="151">
        <v>0</v>
      </c>
      <c r="G16" s="151">
        <v>107018.67</v>
      </c>
      <c r="H16" s="151">
        <v>0</v>
      </c>
      <c r="I16" s="176">
        <f>H16/ H20</f>
        <v>0</v>
      </c>
      <c r="J16" s="88"/>
    </row>
    <row r="17" spans="1:11" s="54" customFormat="1" ht="25.5" x14ac:dyDescent="0.2">
      <c r="A17" s="175">
        <v>8000</v>
      </c>
      <c r="B17" s="179" t="s">
        <v>108</v>
      </c>
      <c r="C17" s="151">
        <v>0</v>
      </c>
      <c r="D17" s="151">
        <v>0</v>
      </c>
      <c r="E17" s="151">
        <v>0</v>
      </c>
      <c r="F17" s="151">
        <v>0</v>
      </c>
      <c r="G17" s="151">
        <v>0</v>
      </c>
      <c r="H17" s="151">
        <v>0</v>
      </c>
      <c r="I17" s="176">
        <f>H17/ H20</f>
        <v>0</v>
      </c>
      <c r="J17" s="88"/>
      <c r="K17" s="88"/>
    </row>
    <row r="18" spans="1:11" s="54" customFormat="1" x14ac:dyDescent="0.2">
      <c r="A18" s="175">
        <v>9000</v>
      </c>
      <c r="B18" s="179" t="s">
        <v>877</v>
      </c>
      <c r="C18" s="151">
        <v>0</v>
      </c>
      <c r="D18" s="151">
        <v>0</v>
      </c>
      <c r="E18" s="151">
        <v>0</v>
      </c>
      <c r="F18" s="151">
        <v>0</v>
      </c>
      <c r="G18" s="151">
        <v>0</v>
      </c>
      <c r="H18" s="151">
        <v>0</v>
      </c>
      <c r="I18" s="176">
        <f>H18/ H20</f>
        <v>0</v>
      </c>
      <c r="J18" s="88"/>
      <c r="K18" s="88"/>
    </row>
    <row r="19" spans="1:11" s="54" customFormat="1" ht="15" x14ac:dyDescent="0.25">
      <c r="A19" s="150" t="s">
        <v>7</v>
      </c>
      <c r="B19" s="150"/>
      <c r="C19" s="153">
        <f>SUM(C16:C18)</f>
        <v>0</v>
      </c>
      <c r="D19" s="153">
        <f t="shared" ref="D19:H19" si="3">SUM(D16:D18)</f>
        <v>107018.67</v>
      </c>
      <c r="E19" s="153">
        <f t="shared" si="3"/>
        <v>0</v>
      </c>
      <c r="F19" s="153">
        <f t="shared" si="3"/>
        <v>0</v>
      </c>
      <c r="G19" s="153">
        <f t="shared" si="3"/>
        <v>107018.67</v>
      </c>
      <c r="H19" s="153">
        <f t="shared" si="3"/>
        <v>0</v>
      </c>
      <c r="I19" s="177">
        <f>H19/ H20</f>
        <v>0</v>
      </c>
    </row>
    <row r="20" spans="1:11" s="54" customFormat="1" ht="21" x14ac:dyDescent="0.35">
      <c r="A20" s="347" t="s">
        <v>5</v>
      </c>
      <c r="B20" s="348"/>
      <c r="C20" s="153">
        <f>SUM(C19+C15+C13)</f>
        <v>0</v>
      </c>
      <c r="D20" s="153">
        <f t="shared" ref="D20:H20" si="4">SUM(D19+D15+D13)</f>
        <v>107018.67</v>
      </c>
      <c r="E20" s="153">
        <f t="shared" si="4"/>
        <v>0</v>
      </c>
      <c r="F20" s="153">
        <f t="shared" si="4"/>
        <v>107018.67000000001</v>
      </c>
      <c r="G20" s="153">
        <f t="shared" si="4"/>
        <v>107018.67</v>
      </c>
      <c r="H20" s="153">
        <f t="shared" si="4"/>
        <v>107018.67000000001</v>
      </c>
      <c r="I20" s="177">
        <f>H20/ H20</f>
        <v>1</v>
      </c>
    </row>
    <row r="21" spans="1:11" s="54" customFormat="1" x14ac:dyDescent="0.2">
      <c r="A21"/>
      <c r="B21"/>
      <c r="C21"/>
      <c r="D21"/>
      <c r="E21"/>
      <c r="F21"/>
      <c r="G21"/>
      <c r="H21"/>
      <c r="I21"/>
    </row>
    <row r="22" spans="1:11" s="54" customFormat="1" x14ac:dyDescent="0.2">
      <c r="A22"/>
      <c r="B22"/>
      <c r="C22"/>
      <c r="D22"/>
      <c r="E22"/>
      <c r="F22"/>
      <c r="G22"/>
      <c r="H22"/>
      <c r="I22"/>
    </row>
    <row r="23" spans="1:11" s="78" customFormat="1" ht="12.75" customHeight="1" x14ac:dyDescent="0.2">
      <c r="A23" s="78" t="s">
        <v>1269</v>
      </c>
      <c r="C23" s="135"/>
      <c r="D23" s="135"/>
      <c r="E23" s="245"/>
      <c r="F23" s="135"/>
      <c r="G23" s="135"/>
      <c r="H23" s="178"/>
    </row>
    <row r="24" spans="1:11" x14ac:dyDescent="0.2">
      <c r="C24" s="95"/>
      <c r="D24" s="95"/>
      <c r="E24" s="95"/>
      <c r="F24" s="95"/>
      <c r="G24" s="95"/>
      <c r="H24" s="210"/>
    </row>
    <row r="25" spans="1:11" x14ac:dyDescent="0.2">
      <c r="C25" s="95"/>
      <c r="D25" s="95"/>
      <c r="E25" s="95"/>
      <c r="F25" s="95"/>
      <c r="G25" s="95"/>
      <c r="H25" s="95"/>
    </row>
    <row r="26" spans="1:11" x14ac:dyDescent="0.2">
      <c r="C26" s="26"/>
    </row>
  </sheetData>
  <mergeCells count="10">
    <mergeCell ref="A20:B20"/>
    <mergeCell ref="A6:A8"/>
    <mergeCell ref="B6:B8"/>
    <mergeCell ref="C6:C8"/>
    <mergeCell ref="D6:G6"/>
    <mergeCell ref="H6:H8"/>
    <mergeCell ref="I6:I8"/>
    <mergeCell ref="D7:D8"/>
    <mergeCell ref="E7:E8"/>
    <mergeCell ref="F7:G7"/>
  </mergeCells>
  <printOptions horizontalCentered="1" verticalCentered="1"/>
  <pageMargins left="0.19685039370078741" right="0" top="0" bottom="0" header="0" footer="0"/>
  <pageSetup scale="85" orientation="landscape" r:id="rId1"/>
  <headerFooter alignWithMargins="0">
    <oddHeader>&amp;R&amp;"Arial,Negrita"&amp;16ANEXO 2.5A</oddHeader>
    <oddFooter>&amp;C&amp;F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rgb="FF92D050"/>
  </sheetPr>
  <dimension ref="A1:AI19"/>
  <sheetViews>
    <sheetView view="pageBreakPreview" zoomScaleNormal="100" zoomScaleSheetLayoutView="100" workbookViewId="0">
      <selection activeCell="A5" sqref="A5:I5"/>
    </sheetView>
  </sheetViews>
  <sheetFormatPr baseColWidth="10" defaultColWidth="11.42578125" defaultRowHeight="12.75" x14ac:dyDescent="0.2"/>
  <cols>
    <col min="1" max="1" width="9" style="21" customWidth="1"/>
    <col min="2" max="2" width="31" style="21" customWidth="1"/>
    <col min="3" max="3" width="18.42578125" style="21" customWidth="1"/>
    <col min="4" max="4" width="16.28515625" style="21" customWidth="1"/>
    <col min="5" max="5" width="16" style="21" customWidth="1"/>
    <col min="6" max="6" width="15.5703125" style="21" customWidth="1"/>
    <col min="7" max="7" width="14.7109375" style="21" customWidth="1"/>
    <col min="8" max="8" width="17.28515625" style="21" customWidth="1"/>
    <col min="9" max="16384" width="11.42578125" style="21"/>
  </cols>
  <sheetData>
    <row r="1" spans="1:35" ht="20.25" x14ac:dyDescent="0.3">
      <c r="A1" s="285"/>
      <c r="B1" s="285"/>
      <c r="C1" s="285"/>
      <c r="D1" s="285"/>
      <c r="E1" s="285"/>
      <c r="F1" s="285"/>
      <c r="G1" s="285"/>
      <c r="H1" s="285"/>
      <c r="I1" s="285"/>
    </row>
    <row r="2" spans="1:35" ht="18" x14ac:dyDescent="0.25">
      <c r="A2" s="364" t="s">
        <v>1270</v>
      </c>
      <c r="B2" s="364"/>
      <c r="C2" s="364"/>
      <c r="D2" s="364"/>
      <c r="E2" s="364"/>
      <c r="F2" s="364"/>
      <c r="G2" s="364"/>
      <c r="H2" s="364"/>
      <c r="I2" s="364"/>
    </row>
    <row r="3" spans="1:35" ht="20.25" x14ac:dyDescent="0.3">
      <c r="A3" s="285" t="s">
        <v>114</v>
      </c>
      <c r="B3" s="285"/>
      <c r="C3" s="285"/>
      <c r="D3" s="285"/>
      <c r="E3" s="285"/>
      <c r="F3" s="285"/>
      <c r="G3" s="285"/>
      <c r="H3" s="285"/>
      <c r="I3" s="285"/>
    </row>
    <row r="4" spans="1:35" x14ac:dyDescent="0.2">
      <c r="A4" s="355" t="s">
        <v>2157</v>
      </c>
      <c r="B4" s="355"/>
      <c r="C4" s="355"/>
      <c r="D4" s="355"/>
      <c r="E4" s="355"/>
      <c r="F4" s="355"/>
      <c r="G4" s="355"/>
      <c r="H4" s="355"/>
      <c r="I4" s="355"/>
    </row>
    <row r="5" spans="1:35" ht="21.75" customHeight="1" x14ac:dyDescent="0.2">
      <c r="A5" s="355" t="s">
        <v>1292</v>
      </c>
      <c r="B5" s="355"/>
      <c r="C5" s="355"/>
      <c r="D5" s="355"/>
      <c r="E5" s="355"/>
      <c r="F5" s="355"/>
      <c r="G5" s="355"/>
      <c r="H5" s="355"/>
      <c r="I5" s="355"/>
    </row>
    <row r="6" spans="1:35" ht="26.25" customHeight="1" x14ac:dyDescent="0.2">
      <c r="A6" s="356" t="s">
        <v>25</v>
      </c>
      <c r="B6" s="359" t="s">
        <v>4</v>
      </c>
      <c r="C6" s="362" t="s">
        <v>93</v>
      </c>
      <c r="D6" s="363" t="s">
        <v>96</v>
      </c>
      <c r="E6" s="363"/>
      <c r="F6" s="363"/>
      <c r="G6" s="363"/>
      <c r="H6" s="362" t="s">
        <v>112</v>
      </c>
      <c r="I6" s="359" t="s">
        <v>2</v>
      </c>
    </row>
    <row r="7" spans="1:35" ht="30" customHeight="1" x14ac:dyDescent="0.2">
      <c r="A7" s="357"/>
      <c r="B7" s="360"/>
      <c r="C7" s="362"/>
      <c r="D7" s="362" t="s">
        <v>40</v>
      </c>
      <c r="E7" s="362" t="s">
        <v>111</v>
      </c>
      <c r="F7" s="363" t="s">
        <v>102</v>
      </c>
      <c r="G7" s="363"/>
      <c r="H7" s="362"/>
      <c r="I7" s="360"/>
    </row>
    <row r="8" spans="1:35" x14ac:dyDescent="0.2">
      <c r="A8" s="358"/>
      <c r="B8" s="361"/>
      <c r="C8" s="362"/>
      <c r="D8" s="362"/>
      <c r="E8" s="362"/>
      <c r="F8" s="107" t="s">
        <v>39</v>
      </c>
      <c r="G8" s="107" t="s">
        <v>38</v>
      </c>
      <c r="H8" s="362"/>
      <c r="I8" s="361"/>
    </row>
    <row r="9" spans="1:35" customFormat="1" ht="18" customHeight="1" x14ac:dyDescent="0.2">
      <c r="A9" s="175">
        <v>1000</v>
      </c>
      <c r="B9" s="179" t="s">
        <v>22</v>
      </c>
      <c r="C9" s="151">
        <v>0</v>
      </c>
      <c r="D9" s="151">
        <v>0</v>
      </c>
      <c r="E9" s="151">
        <v>0</v>
      </c>
      <c r="F9" s="151">
        <v>6121644.5600000005</v>
      </c>
      <c r="G9" s="151">
        <v>2229977.9100000006</v>
      </c>
      <c r="H9" s="151">
        <v>3891666.65</v>
      </c>
      <c r="I9" s="176">
        <f>H9/ H19</f>
        <v>0.59547344040532402</v>
      </c>
      <c r="AI9" s="165"/>
    </row>
    <row r="10" spans="1:35" customFormat="1" x14ac:dyDescent="0.2">
      <c r="A10" s="175">
        <v>2000</v>
      </c>
      <c r="B10" s="179" t="s">
        <v>106</v>
      </c>
      <c r="C10" s="151">
        <v>0</v>
      </c>
      <c r="D10" s="151">
        <v>0</v>
      </c>
      <c r="E10" s="151">
        <v>0</v>
      </c>
      <c r="F10" s="151">
        <v>574843.82000000007</v>
      </c>
      <c r="G10" s="151">
        <v>10573.419999999998</v>
      </c>
      <c r="H10" s="151">
        <v>564270.4</v>
      </c>
      <c r="I10" s="176">
        <f>H10/ H19</f>
        <v>8.6340395163827396E-2</v>
      </c>
      <c r="AI10" s="165"/>
    </row>
    <row r="11" spans="1:35" customFormat="1" x14ac:dyDescent="0.2">
      <c r="A11" s="175">
        <v>3000</v>
      </c>
      <c r="B11" s="179" t="s">
        <v>21</v>
      </c>
      <c r="C11" s="151">
        <v>95442.000000000029</v>
      </c>
      <c r="D11" s="151">
        <v>0</v>
      </c>
      <c r="E11" s="151">
        <v>0</v>
      </c>
      <c r="F11" s="151">
        <v>816555.56000000029</v>
      </c>
      <c r="G11" s="151">
        <v>48720.010000000009</v>
      </c>
      <c r="H11" s="151">
        <v>863277.55000000028</v>
      </c>
      <c r="I11" s="176">
        <f>H11/ H19</f>
        <v>0.13209221111555874</v>
      </c>
      <c r="AI11" s="165"/>
    </row>
    <row r="12" spans="1:35" customFormat="1" ht="38.25" x14ac:dyDescent="0.2">
      <c r="A12" s="175">
        <v>4000</v>
      </c>
      <c r="B12" s="179" t="s">
        <v>107</v>
      </c>
      <c r="C12" s="151">
        <v>0</v>
      </c>
      <c r="D12" s="151">
        <v>0</v>
      </c>
      <c r="E12" s="151">
        <v>0</v>
      </c>
      <c r="F12" s="151">
        <v>720627.9600000002</v>
      </c>
      <c r="G12" s="151">
        <v>0</v>
      </c>
      <c r="H12" s="151">
        <v>720627.9600000002</v>
      </c>
      <c r="I12" s="176">
        <f>H12/ H19</f>
        <v>0.11026504816219815</v>
      </c>
      <c r="AI12" s="165"/>
    </row>
    <row r="13" spans="1:35" customFormat="1" ht="15" x14ac:dyDescent="0.25">
      <c r="A13" s="150" t="s">
        <v>37</v>
      </c>
      <c r="B13" s="150"/>
      <c r="C13" s="153">
        <f>SUM(C9:C12)</f>
        <v>95442.000000000029</v>
      </c>
      <c r="D13" s="153">
        <f t="shared" ref="D13:H13" si="0">SUM(D9:D12)</f>
        <v>0</v>
      </c>
      <c r="E13" s="153">
        <f t="shared" si="0"/>
        <v>0</v>
      </c>
      <c r="F13" s="153">
        <f t="shared" si="0"/>
        <v>8233671.9000000013</v>
      </c>
      <c r="G13" s="153">
        <f t="shared" si="0"/>
        <v>2289271.3400000008</v>
      </c>
      <c r="H13" s="153">
        <f t="shared" si="0"/>
        <v>6039842.5599999996</v>
      </c>
      <c r="I13" s="177">
        <f>H13/ H19</f>
        <v>0.92417109484690818</v>
      </c>
      <c r="AI13" s="165"/>
    </row>
    <row r="14" spans="1:35" customFormat="1" ht="25.5" x14ac:dyDescent="0.2">
      <c r="A14" s="175">
        <v>5000</v>
      </c>
      <c r="B14" s="179" t="s">
        <v>101</v>
      </c>
      <c r="C14" s="151">
        <v>0</v>
      </c>
      <c r="D14" s="151">
        <v>0</v>
      </c>
      <c r="E14" s="151">
        <v>0</v>
      </c>
      <c r="F14" s="151">
        <v>11664</v>
      </c>
      <c r="G14" s="151">
        <v>0</v>
      </c>
      <c r="H14" s="151">
        <v>11664</v>
      </c>
      <c r="I14" s="176">
        <f>H14/ H19</f>
        <v>1.7847371919400392E-3</v>
      </c>
      <c r="AI14" s="165"/>
    </row>
    <row r="15" spans="1:35" customFormat="1" x14ac:dyDescent="0.2">
      <c r="A15" s="175">
        <v>6000</v>
      </c>
      <c r="B15" s="167" t="s">
        <v>36</v>
      </c>
      <c r="C15" s="151">
        <v>0</v>
      </c>
      <c r="D15" s="151">
        <v>0</v>
      </c>
      <c r="E15" s="151">
        <v>0</v>
      </c>
      <c r="F15" s="151">
        <v>485387.57000000007</v>
      </c>
      <c r="G15" s="151">
        <v>7524.0899999999992</v>
      </c>
      <c r="H15" s="151">
        <v>477863.4800000001</v>
      </c>
      <c r="I15" s="176">
        <f>H15/ H19</f>
        <v>7.3119060821836016E-2</v>
      </c>
      <c r="AI15" s="165"/>
    </row>
    <row r="16" spans="1:35" customFormat="1" ht="15" x14ac:dyDescent="0.25">
      <c r="A16" s="150" t="s">
        <v>92</v>
      </c>
      <c r="B16" s="150"/>
      <c r="C16" s="153">
        <f>SUM(C14:C15)</f>
        <v>0</v>
      </c>
      <c r="D16" s="153">
        <f t="shared" ref="D16:H16" si="1">SUM(D14:D15)</f>
        <v>0</v>
      </c>
      <c r="E16" s="153">
        <f t="shared" si="1"/>
        <v>0</v>
      </c>
      <c r="F16" s="153">
        <f t="shared" si="1"/>
        <v>497051.57000000007</v>
      </c>
      <c r="G16" s="153">
        <f t="shared" si="1"/>
        <v>7524.0899999999992</v>
      </c>
      <c r="H16" s="153">
        <f t="shared" si="1"/>
        <v>489527.4800000001</v>
      </c>
      <c r="I16" s="177">
        <f>H16/ H19</f>
        <v>7.4903798013776057E-2</v>
      </c>
      <c r="AI16" s="165"/>
    </row>
    <row r="17" spans="1:35" customFormat="1" ht="14.25" customHeight="1" x14ac:dyDescent="0.2">
      <c r="A17" s="175">
        <v>7000</v>
      </c>
      <c r="B17" s="167" t="s">
        <v>35</v>
      </c>
      <c r="C17" s="151">
        <v>6770725.2500000009</v>
      </c>
      <c r="D17" s="151">
        <v>0</v>
      </c>
      <c r="E17" s="151">
        <v>330751.25000000017</v>
      </c>
      <c r="F17" s="151">
        <v>1182106.96</v>
      </c>
      <c r="G17" s="151">
        <v>7616035.0000000009</v>
      </c>
      <c r="H17" s="151">
        <v>6045.9599999997999</v>
      </c>
      <c r="I17" s="176">
        <f>H17/ H19</f>
        <v>9.2510713931596728E-4</v>
      </c>
      <c r="AI17" s="165"/>
    </row>
    <row r="18" spans="1:35" customFormat="1" ht="15" x14ac:dyDescent="0.25">
      <c r="A18" s="150" t="s">
        <v>7</v>
      </c>
      <c r="B18" s="150"/>
      <c r="C18" s="153">
        <f>SUM(C17)</f>
        <v>6770725.2500000009</v>
      </c>
      <c r="D18" s="153">
        <f t="shared" ref="D18:H18" si="2">SUM(D17)</f>
        <v>0</v>
      </c>
      <c r="E18" s="153">
        <f t="shared" si="2"/>
        <v>330751.25000000017</v>
      </c>
      <c r="F18" s="153">
        <f t="shared" si="2"/>
        <v>1182106.96</v>
      </c>
      <c r="G18" s="153">
        <f t="shared" si="2"/>
        <v>7616035.0000000009</v>
      </c>
      <c r="H18" s="153">
        <f t="shared" si="2"/>
        <v>6045.9599999997999</v>
      </c>
      <c r="I18" s="177">
        <f>H18/ H19</f>
        <v>9.2510713931596728E-4</v>
      </c>
      <c r="AI18" s="165"/>
    </row>
    <row r="19" spans="1:35" customFormat="1" ht="21" x14ac:dyDescent="0.35">
      <c r="A19" s="347" t="s">
        <v>5</v>
      </c>
      <c r="B19" s="348"/>
      <c r="C19" s="153">
        <f>+C13+C16+C18</f>
        <v>6866167.2500000009</v>
      </c>
      <c r="D19" s="153">
        <f>+D13+D16+D18</f>
        <v>0</v>
      </c>
      <c r="E19" s="153">
        <f>+E13+E16+E18</f>
        <v>330751.25000000017</v>
      </c>
      <c r="F19" s="153">
        <f>+F13+F16+F18</f>
        <v>9912830.4299999997</v>
      </c>
      <c r="G19" s="153">
        <f>+G13+G16+G18</f>
        <v>9912830.4300000016</v>
      </c>
      <c r="H19" s="153">
        <f t="shared" ref="H19" si="3">C19+D19-E19+F19-G19</f>
        <v>6535415.9999999981</v>
      </c>
      <c r="I19" s="177">
        <f>H19/ H19</f>
        <v>1</v>
      </c>
      <c r="AI19" s="165"/>
    </row>
  </sheetData>
  <mergeCells count="15">
    <mergeCell ref="A19:B19"/>
    <mergeCell ref="A2:I2"/>
    <mergeCell ref="D7:D8"/>
    <mergeCell ref="E7:E8"/>
    <mergeCell ref="F7:G7"/>
    <mergeCell ref="A5:I5"/>
    <mergeCell ref="A1:I1"/>
    <mergeCell ref="A3:I3"/>
    <mergeCell ref="A4:I4"/>
    <mergeCell ref="A6:A8"/>
    <mergeCell ref="B6:B8"/>
    <mergeCell ref="C6:C8"/>
    <mergeCell ref="D6:G6"/>
    <mergeCell ref="H6:H8"/>
    <mergeCell ref="I6:I8"/>
  </mergeCells>
  <printOptions horizontalCentered="1" verticalCentered="1"/>
  <pageMargins left="0" right="0" top="0" bottom="0" header="0" footer="0"/>
  <pageSetup scale="90" orientation="landscape" r:id="rId1"/>
  <headerFooter alignWithMargins="0">
    <oddHeader xml:space="preserve">&amp;R&amp;"Arial,Negrita"&amp;16ANEXO 2.5B </oddHeader>
    <oddFooter>&amp;F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rgb="FF92D050"/>
  </sheetPr>
  <dimension ref="A1:AI19"/>
  <sheetViews>
    <sheetView view="pageBreakPreview" zoomScaleNormal="100" zoomScaleSheetLayoutView="100" workbookViewId="0">
      <selection activeCell="A5" sqref="A5:I5"/>
    </sheetView>
  </sheetViews>
  <sheetFormatPr baseColWidth="10" defaultColWidth="11.42578125" defaultRowHeight="12.75" x14ac:dyDescent="0.2"/>
  <cols>
    <col min="1" max="1" width="9" style="21" customWidth="1"/>
    <col min="2" max="2" width="31" style="21" customWidth="1"/>
    <col min="3" max="3" width="18.42578125" style="21" customWidth="1"/>
    <col min="4" max="4" width="16.28515625" style="21" customWidth="1"/>
    <col min="5" max="5" width="16" style="21" customWidth="1"/>
    <col min="6" max="6" width="15.5703125" style="21" customWidth="1"/>
    <col min="7" max="7" width="14.7109375" style="21" customWidth="1"/>
    <col min="8" max="8" width="17.28515625" style="21" customWidth="1"/>
    <col min="9" max="16384" width="11.42578125" style="21"/>
  </cols>
  <sheetData>
    <row r="1" spans="1:35" ht="20.25" x14ac:dyDescent="0.3">
      <c r="A1" s="285"/>
      <c r="B1" s="285"/>
      <c r="C1" s="285"/>
      <c r="D1" s="285"/>
      <c r="E1" s="285"/>
      <c r="F1" s="285"/>
      <c r="G1" s="285"/>
      <c r="H1" s="285"/>
      <c r="I1" s="285"/>
    </row>
    <row r="2" spans="1:35" ht="18" x14ac:dyDescent="0.25">
      <c r="A2" s="364" t="s">
        <v>1270</v>
      </c>
      <c r="B2" s="364"/>
      <c r="C2" s="364"/>
      <c r="D2" s="364"/>
      <c r="E2" s="364"/>
      <c r="F2" s="364"/>
      <c r="G2" s="364"/>
      <c r="H2" s="364"/>
      <c r="I2" s="364"/>
    </row>
    <row r="3" spans="1:35" ht="20.25" x14ac:dyDescent="0.3">
      <c r="A3" s="285" t="s">
        <v>114</v>
      </c>
      <c r="B3" s="285"/>
      <c r="C3" s="285"/>
      <c r="D3" s="285"/>
      <c r="E3" s="285"/>
      <c r="F3" s="285"/>
      <c r="G3" s="285"/>
      <c r="H3" s="285"/>
      <c r="I3" s="285"/>
    </row>
    <row r="4" spans="1:35" x14ac:dyDescent="0.2">
      <c r="A4" s="355" t="s">
        <v>2152</v>
      </c>
      <c r="B4" s="355"/>
      <c r="C4" s="355"/>
      <c r="D4" s="355"/>
      <c r="E4" s="355"/>
      <c r="F4" s="355"/>
      <c r="G4" s="355"/>
      <c r="H4" s="355"/>
      <c r="I4" s="355"/>
    </row>
    <row r="5" spans="1:35" ht="21.75" customHeight="1" x14ac:dyDescent="0.2">
      <c r="A5" s="355" t="s">
        <v>2149</v>
      </c>
      <c r="B5" s="355"/>
      <c r="C5" s="355"/>
      <c r="D5" s="355"/>
      <c r="E5" s="355"/>
      <c r="F5" s="355"/>
      <c r="G5" s="355"/>
      <c r="H5" s="355"/>
      <c r="I5" s="355"/>
    </row>
    <row r="6" spans="1:35" ht="26.25" customHeight="1" x14ac:dyDescent="0.2">
      <c r="A6" s="356" t="s">
        <v>25</v>
      </c>
      <c r="B6" s="359" t="s">
        <v>4</v>
      </c>
      <c r="C6" s="362" t="s">
        <v>93</v>
      </c>
      <c r="D6" s="363" t="s">
        <v>96</v>
      </c>
      <c r="E6" s="363"/>
      <c r="F6" s="363"/>
      <c r="G6" s="363"/>
      <c r="H6" s="362" t="s">
        <v>112</v>
      </c>
      <c r="I6" s="359" t="s">
        <v>2</v>
      </c>
    </row>
    <row r="7" spans="1:35" ht="30" customHeight="1" x14ac:dyDescent="0.2">
      <c r="A7" s="357"/>
      <c r="B7" s="360"/>
      <c r="C7" s="362"/>
      <c r="D7" s="362" t="s">
        <v>40</v>
      </c>
      <c r="E7" s="362" t="s">
        <v>111</v>
      </c>
      <c r="F7" s="363" t="s">
        <v>102</v>
      </c>
      <c r="G7" s="363"/>
      <c r="H7" s="362"/>
      <c r="I7" s="360"/>
    </row>
    <row r="8" spans="1:35" x14ac:dyDescent="0.2">
      <c r="A8" s="358"/>
      <c r="B8" s="361"/>
      <c r="C8" s="362"/>
      <c r="D8" s="362"/>
      <c r="E8" s="362"/>
      <c r="F8" s="161" t="s">
        <v>39</v>
      </c>
      <c r="G8" s="161" t="s">
        <v>38</v>
      </c>
      <c r="H8" s="362"/>
      <c r="I8" s="361"/>
    </row>
    <row r="9" spans="1:35" customFormat="1" ht="18" customHeight="1" x14ac:dyDescent="0.2">
      <c r="A9" s="175">
        <v>1000</v>
      </c>
      <c r="B9" s="179" t="s">
        <v>22</v>
      </c>
      <c r="C9" s="151">
        <v>0</v>
      </c>
      <c r="D9" s="151">
        <v>0</v>
      </c>
      <c r="E9" s="151">
        <v>0</v>
      </c>
      <c r="F9" s="151">
        <v>0</v>
      </c>
      <c r="G9" s="151">
        <v>0</v>
      </c>
      <c r="H9" s="151">
        <v>0</v>
      </c>
      <c r="I9" s="176">
        <f>H9/ H19</f>
        <v>0</v>
      </c>
      <c r="AI9" s="165"/>
    </row>
    <row r="10" spans="1:35" customFormat="1" x14ac:dyDescent="0.2">
      <c r="A10" s="175">
        <v>2000</v>
      </c>
      <c r="B10" s="179" t="s">
        <v>106</v>
      </c>
      <c r="C10" s="151">
        <v>0</v>
      </c>
      <c r="D10" s="151">
        <v>0</v>
      </c>
      <c r="E10" s="151">
        <v>0</v>
      </c>
      <c r="F10" s="151">
        <v>0</v>
      </c>
      <c r="G10" s="151">
        <v>0</v>
      </c>
      <c r="H10" s="151">
        <v>0</v>
      </c>
      <c r="I10" s="176">
        <f>H10/ H19</f>
        <v>0</v>
      </c>
      <c r="AI10" s="165"/>
    </row>
    <row r="11" spans="1:35" customFormat="1" x14ac:dyDescent="0.2">
      <c r="A11" s="175">
        <v>3000</v>
      </c>
      <c r="B11" s="179" t="s">
        <v>21</v>
      </c>
      <c r="C11" s="151">
        <v>0</v>
      </c>
      <c r="D11" s="151">
        <v>0</v>
      </c>
      <c r="E11" s="151">
        <v>0</v>
      </c>
      <c r="F11" s="151">
        <v>0</v>
      </c>
      <c r="G11" s="151">
        <v>0</v>
      </c>
      <c r="H11" s="151">
        <v>0</v>
      </c>
      <c r="I11" s="176">
        <f>H11/ H19</f>
        <v>0</v>
      </c>
      <c r="AI11" s="165"/>
    </row>
    <row r="12" spans="1:35" customFormat="1" ht="38.25" x14ac:dyDescent="0.2">
      <c r="A12" s="175">
        <v>4000</v>
      </c>
      <c r="B12" s="179" t="s">
        <v>107</v>
      </c>
      <c r="C12" s="151">
        <v>0</v>
      </c>
      <c r="D12" s="151">
        <v>0</v>
      </c>
      <c r="E12" s="151">
        <v>0</v>
      </c>
      <c r="F12" s="151">
        <v>0</v>
      </c>
      <c r="G12" s="151">
        <v>0</v>
      </c>
      <c r="H12" s="151">
        <v>0</v>
      </c>
      <c r="I12" s="176">
        <f>H12/ H19</f>
        <v>0</v>
      </c>
      <c r="AI12" s="165"/>
    </row>
    <row r="13" spans="1:35" customFormat="1" ht="15" x14ac:dyDescent="0.25">
      <c r="A13" s="150" t="s">
        <v>37</v>
      </c>
      <c r="B13" s="150"/>
      <c r="C13" s="153">
        <f>SUM(C9:C12)</f>
        <v>0</v>
      </c>
      <c r="D13" s="153">
        <f t="shared" ref="D13:H13" si="0">SUM(D9:D12)</f>
        <v>0</v>
      </c>
      <c r="E13" s="153">
        <f t="shared" si="0"/>
        <v>0</v>
      </c>
      <c r="F13" s="153">
        <f t="shared" si="0"/>
        <v>0</v>
      </c>
      <c r="G13" s="153">
        <f t="shared" si="0"/>
        <v>0</v>
      </c>
      <c r="H13" s="153">
        <f t="shared" si="0"/>
        <v>0</v>
      </c>
      <c r="I13" s="177">
        <f>H13/ H19</f>
        <v>0</v>
      </c>
      <c r="AI13" s="165"/>
    </row>
    <row r="14" spans="1:35" customFormat="1" ht="25.5" x14ac:dyDescent="0.2">
      <c r="A14" s="175">
        <v>5000</v>
      </c>
      <c r="B14" s="179" t="s">
        <v>101</v>
      </c>
      <c r="C14" s="151">
        <v>0</v>
      </c>
      <c r="D14" s="151">
        <v>0</v>
      </c>
      <c r="E14" s="151">
        <v>0</v>
      </c>
      <c r="F14" s="151">
        <v>7774.62</v>
      </c>
      <c r="G14" s="151">
        <v>0</v>
      </c>
      <c r="H14" s="151">
        <v>7774.62</v>
      </c>
      <c r="I14" s="176">
        <f>H14/ H19</f>
        <v>1</v>
      </c>
      <c r="AI14" s="165"/>
    </row>
    <row r="15" spans="1:35" customFormat="1" x14ac:dyDescent="0.2">
      <c r="A15" s="175">
        <v>6000</v>
      </c>
      <c r="B15" s="167" t="s">
        <v>36</v>
      </c>
      <c r="C15" s="151">
        <v>0</v>
      </c>
      <c r="D15" s="151">
        <v>0</v>
      </c>
      <c r="E15" s="151">
        <v>0</v>
      </c>
      <c r="F15" s="151">
        <v>0</v>
      </c>
      <c r="G15" s="151">
        <v>0</v>
      </c>
      <c r="H15" s="151">
        <v>0</v>
      </c>
      <c r="I15" s="176">
        <f>H15/ H19</f>
        <v>0</v>
      </c>
      <c r="AI15" s="165"/>
    </row>
    <row r="16" spans="1:35" customFormat="1" ht="15" x14ac:dyDescent="0.25">
      <c r="A16" s="150" t="s">
        <v>92</v>
      </c>
      <c r="B16" s="150"/>
      <c r="C16" s="153">
        <f>SUM(C14:C15)</f>
        <v>0</v>
      </c>
      <c r="D16" s="153">
        <f t="shared" ref="D16:H16" si="1">SUM(D14:D15)</f>
        <v>0</v>
      </c>
      <c r="E16" s="153">
        <f t="shared" si="1"/>
        <v>0</v>
      </c>
      <c r="F16" s="153">
        <f t="shared" si="1"/>
        <v>7774.62</v>
      </c>
      <c r="G16" s="153">
        <f t="shared" si="1"/>
        <v>0</v>
      </c>
      <c r="H16" s="153">
        <f t="shared" si="1"/>
        <v>7774.62</v>
      </c>
      <c r="I16" s="177">
        <f>H16/ H19</f>
        <v>1</v>
      </c>
      <c r="AI16" s="165"/>
    </row>
    <row r="17" spans="1:35" customFormat="1" ht="14.25" customHeight="1" x14ac:dyDescent="0.2">
      <c r="A17" s="175">
        <v>7000</v>
      </c>
      <c r="B17" s="167" t="s">
        <v>35</v>
      </c>
      <c r="C17" s="151">
        <v>0</v>
      </c>
      <c r="D17" s="151">
        <v>7774.62</v>
      </c>
      <c r="E17" s="151">
        <v>0</v>
      </c>
      <c r="F17" s="151">
        <v>0</v>
      </c>
      <c r="G17" s="151">
        <v>7774.62</v>
      </c>
      <c r="H17" s="151">
        <v>0</v>
      </c>
      <c r="I17" s="176">
        <f>H17/ H19</f>
        <v>0</v>
      </c>
      <c r="AI17" s="165"/>
    </row>
    <row r="18" spans="1:35" customFormat="1" ht="15" x14ac:dyDescent="0.25">
      <c r="A18" s="150" t="s">
        <v>7</v>
      </c>
      <c r="B18" s="150"/>
      <c r="C18" s="153">
        <f>SUM(C17)</f>
        <v>0</v>
      </c>
      <c r="D18" s="153">
        <f t="shared" ref="D18:H18" si="2">SUM(D17)</f>
        <v>7774.62</v>
      </c>
      <c r="E18" s="153">
        <f t="shared" si="2"/>
        <v>0</v>
      </c>
      <c r="F18" s="153">
        <f t="shared" si="2"/>
        <v>0</v>
      </c>
      <c r="G18" s="153">
        <f t="shared" si="2"/>
        <v>7774.62</v>
      </c>
      <c r="H18" s="153">
        <f t="shared" si="2"/>
        <v>0</v>
      </c>
      <c r="I18" s="177">
        <f>H18/ H19</f>
        <v>0</v>
      </c>
      <c r="AI18" s="165"/>
    </row>
    <row r="19" spans="1:35" customFormat="1" ht="21" x14ac:dyDescent="0.35">
      <c r="A19" s="347" t="s">
        <v>5</v>
      </c>
      <c r="B19" s="348"/>
      <c r="C19" s="153">
        <f>+C13+C16+C18</f>
        <v>0</v>
      </c>
      <c r="D19" s="153">
        <f>+D13+D16+D18</f>
        <v>7774.62</v>
      </c>
      <c r="E19" s="153">
        <f>+E13+E16+E18</f>
        <v>0</v>
      </c>
      <c r="F19" s="153">
        <f>+F13+F16+F18</f>
        <v>7774.62</v>
      </c>
      <c r="G19" s="153">
        <f>+G13+G16+G18</f>
        <v>7774.62</v>
      </c>
      <c r="H19" s="153">
        <f t="shared" ref="H19" si="3">C19+D19-E19+F19-G19</f>
        <v>7774.62</v>
      </c>
      <c r="I19" s="177">
        <f>H19/ H19</f>
        <v>1</v>
      </c>
      <c r="AI19" s="165"/>
    </row>
  </sheetData>
  <mergeCells count="15">
    <mergeCell ref="A1:I1"/>
    <mergeCell ref="A2:I2"/>
    <mergeCell ref="A3:I3"/>
    <mergeCell ref="A4:I4"/>
    <mergeCell ref="A5:I5"/>
    <mergeCell ref="I6:I8"/>
    <mergeCell ref="D7:D8"/>
    <mergeCell ref="E7:E8"/>
    <mergeCell ref="F7:G7"/>
    <mergeCell ref="A19:B19"/>
    <mergeCell ref="A6:A8"/>
    <mergeCell ref="B6:B8"/>
    <mergeCell ref="C6:C8"/>
    <mergeCell ref="D6:G6"/>
    <mergeCell ref="H6:H8"/>
  </mergeCells>
  <printOptions horizontalCentered="1" verticalCentered="1"/>
  <pageMargins left="0" right="0" top="0" bottom="0" header="0" footer="0"/>
  <pageSetup scale="90" orientation="landscape" r:id="rId1"/>
  <headerFooter alignWithMargins="0">
    <oddHeader xml:space="preserve">&amp;R&amp;"Arial,Negrita"&amp;16ANEXO 2.5C </oddHeader>
    <oddFooter>&amp;F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Hoja19">
    <tabColor rgb="FF92D050"/>
  </sheetPr>
  <dimension ref="A1:J25"/>
  <sheetViews>
    <sheetView view="pageBreakPreview" zoomScale="85" zoomScaleNormal="100" zoomScaleSheetLayoutView="85" workbookViewId="0">
      <selection activeCell="A5" sqref="A5:I5"/>
    </sheetView>
  </sheetViews>
  <sheetFormatPr baseColWidth="10" defaultColWidth="11.42578125" defaultRowHeight="12.75" x14ac:dyDescent="0.2"/>
  <cols>
    <col min="1" max="1" width="10" style="21" customWidth="1"/>
    <col min="2" max="2" width="40.28515625" style="21" customWidth="1"/>
    <col min="3" max="7" width="15.5703125" style="21" customWidth="1"/>
    <col min="8" max="8" width="17.28515625" style="21" customWidth="1"/>
    <col min="9" max="16384" width="11.42578125" style="21"/>
  </cols>
  <sheetData>
    <row r="1" spans="1:10" ht="20.25" x14ac:dyDescent="0.3">
      <c r="A1" s="285"/>
      <c r="B1" s="285"/>
      <c r="C1" s="285"/>
      <c r="D1" s="285"/>
      <c r="E1" s="285"/>
      <c r="F1" s="285"/>
      <c r="G1" s="285"/>
      <c r="H1" s="285"/>
      <c r="I1" s="285"/>
    </row>
    <row r="2" spans="1:10" ht="18" x14ac:dyDescent="0.25">
      <c r="A2" s="364" t="s">
        <v>1271</v>
      </c>
      <c r="B2" s="364"/>
      <c r="C2" s="364"/>
      <c r="D2" s="364"/>
      <c r="E2" s="364"/>
      <c r="F2" s="364"/>
      <c r="G2" s="364"/>
      <c r="H2" s="364"/>
      <c r="I2" s="364"/>
    </row>
    <row r="3" spans="1:10" ht="20.25" x14ac:dyDescent="0.3">
      <c r="A3" s="285" t="s">
        <v>114</v>
      </c>
      <c r="B3" s="285"/>
      <c r="C3" s="285"/>
      <c r="D3" s="285"/>
      <c r="E3" s="285"/>
      <c r="F3" s="285"/>
      <c r="G3" s="285"/>
      <c r="H3" s="285"/>
      <c r="I3" s="285"/>
    </row>
    <row r="4" spans="1:10" ht="15.75" x14ac:dyDescent="0.25">
      <c r="A4" s="367" t="s">
        <v>2152</v>
      </c>
      <c r="B4" s="367"/>
      <c r="C4" s="367"/>
      <c r="D4" s="367"/>
      <c r="E4" s="367"/>
      <c r="F4" s="367"/>
      <c r="G4" s="367"/>
      <c r="H4" s="367"/>
      <c r="I4" s="367"/>
    </row>
    <row r="5" spans="1:10" ht="15.75" x14ac:dyDescent="0.25">
      <c r="A5" s="367" t="s">
        <v>2151</v>
      </c>
      <c r="B5" s="367"/>
      <c r="C5" s="367"/>
      <c r="D5" s="367"/>
      <c r="E5" s="367"/>
      <c r="F5" s="367"/>
      <c r="G5" s="367"/>
      <c r="H5" s="367"/>
      <c r="I5" s="367"/>
    </row>
    <row r="6" spans="1:10" ht="30" customHeight="1" x14ac:dyDescent="0.2">
      <c r="A6" s="356" t="s">
        <v>25</v>
      </c>
      <c r="B6" s="359" t="s">
        <v>4</v>
      </c>
      <c r="C6" s="362" t="s">
        <v>93</v>
      </c>
      <c r="D6" s="363" t="s">
        <v>96</v>
      </c>
      <c r="E6" s="363"/>
      <c r="F6" s="363"/>
      <c r="G6" s="363"/>
      <c r="H6" s="362" t="s">
        <v>112</v>
      </c>
      <c r="I6" s="359" t="s">
        <v>2</v>
      </c>
    </row>
    <row r="7" spans="1:10" ht="30" customHeight="1" x14ac:dyDescent="0.2">
      <c r="A7" s="357"/>
      <c r="B7" s="360"/>
      <c r="C7" s="362"/>
      <c r="D7" s="363" t="s">
        <v>40</v>
      </c>
      <c r="E7" s="363" t="s">
        <v>111</v>
      </c>
      <c r="F7" s="363" t="s">
        <v>102</v>
      </c>
      <c r="G7" s="363"/>
      <c r="H7" s="362"/>
      <c r="I7" s="360"/>
    </row>
    <row r="8" spans="1:10" ht="12.75" customHeight="1" x14ac:dyDescent="0.2">
      <c r="A8" s="358"/>
      <c r="B8" s="361"/>
      <c r="C8" s="362"/>
      <c r="D8" s="363"/>
      <c r="E8" s="363"/>
      <c r="F8" s="98" t="s">
        <v>39</v>
      </c>
      <c r="G8" s="98" t="s">
        <v>38</v>
      </c>
      <c r="H8" s="362"/>
      <c r="I8" s="361"/>
    </row>
    <row r="9" spans="1:10" s="54" customFormat="1" ht="15.75" x14ac:dyDescent="0.2">
      <c r="A9" s="46">
        <v>1000</v>
      </c>
      <c r="B9" s="47" t="s">
        <v>22</v>
      </c>
      <c r="C9" s="56">
        <v>0</v>
      </c>
      <c r="D9" s="56">
        <v>0</v>
      </c>
      <c r="E9" s="56">
        <v>0</v>
      </c>
      <c r="F9" s="56">
        <v>0</v>
      </c>
      <c r="G9" s="56">
        <v>0</v>
      </c>
      <c r="H9" s="52">
        <f>C9+D9-E9+F9-G9</f>
        <v>0</v>
      </c>
      <c r="I9" s="53">
        <f>+H9/H22</f>
        <v>0</v>
      </c>
      <c r="J9" s="88"/>
    </row>
    <row r="10" spans="1:10" s="54" customFormat="1" ht="15.75" x14ac:dyDescent="0.2">
      <c r="A10" s="46">
        <v>2000</v>
      </c>
      <c r="B10" s="55" t="s">
        <v>106</v>
      </c>
      <c r="C10" s="56">
        <v>0</v>
      </c>
      <c r="D10" s="56">
        <v>0</v>
      </c>
      <c r="E10" s="56">
        <v>0</v>
      </c>
      <c r="F10" s="56">
        <v>0</v>
      </c>
      <c r="G10" s="56">
        <v>0</v>
      </c>
      <c r="H10" s="105">
        <f t="shared" ref="H10:H15" si="0">C10+D10-E10+F10-G10</f>
        <v>0</v>
      </c>
      <c r="I10" s="58">
        <f>+H10/H22</f>
        <v>0</v>
      </c>
      <c r="J10" s="88"/>
    </row>
    <row r="11" spans="1:10" s="54" customFormat="1" ht="15.75" x14ac:dyDescent="0.2">
      <c r="A11" s="46">
        <v>3000</v>
      </c>
      <c r="B11" s="47" t="s">
        <v>21</v>
      </c>
      <c r="C11" s="56">
        <v>0</v>
      </c>
      <c r="D11" s="56">
        <v>0</v>
      </c>
      <c r="E11" s="56">
        <v>0</v>
      </c>
      <c r="F11" s="56">
        <v>0</v>
      </c>
      <c r="G11" s="56">
        <v>0</v>
      </c>
      <c r="H11" s="105">
        <f t="shared" si="0"/>
        <v>0</v>
      </c>
      <c r="I11" s="58">
        <f>+H11/H22</f>
        <v>0</v>
      </c>
      <c r="J11" s="88"/>
    </row>
    <row r="12" spans="1:10" s="54" customFormat="1" ht="25.5" x14ac:dyDescent="0.2">
      <c r="A12" s="46">
        <v>4000</v>
      </c>
      <c r="B12" s="59" t="s">
        <v>107</v>
      </c>
      <c r="C12" s="56">
        <v>0</v>
      </c>
      <c r="D12" s="56">
        <v>0</v>
      </c>
      <c r="E12" s="56">
        <v>0</v>
      </c>
      <c r="F12" s="56">
        <v>0</v>
      </c>
      <c r="G12" s="56">
        <v>0</v>
      </c>
      <c r="H12" s="105">
        <f t="shared" si="0"/>
        <v>0</v>
      </c>
      <c r="I12" s="58">
        <f>+H12/H22</f>
        <v>0</v>
      </c>
    </row>
    <row r="13" spans="1:10" s="54" customFormat="1" ht="15" x14ac:dyDescent="0.2">
      <c r="A13" s="61" t="s">
        <v>37</v>
      </c>
      <c r="B13" s="62"/>
      <c r="C13" s="63">
        <f t="shared" ref="C13:G13" si="1">SUM(C9:C12)</f>
        <v>0</v>
      </c>
      <c r="D13" s="63">
        <f t="shared" si="1"/>
        <v>0</v>
      </c>
      <c r="E13" s="63">
        <f t="shared" si="1"/>
        <v>0</v>
      </c>
      <c r="F13" s="63">
        <f t="shared" si="1"/>
        <v>0</v>
      </c>
      <c r="G13" s="63">
        <f t="shared" si="1"/>
        <v>0</v>
      </c>
      <c r="H13" s="63">
        <f>SUM(H9:H12)</f>
        <v>0</v>
      </c>
      <c r="I13" s="64">
        <f>SUM(I9:I11)</f>
        <v>0</v>
      </c>
    </row>
    <row r="14" spans="1:10" s="54" customFormat="1" ht="25.5" x14ac:dyDescent="0.2">
      <c r="A14" s="32">
        <v>5000</v>
      </c>
      <c r="B14" s="59" t="s">
        <v>101</v>
      </c>
      <c r="C14" s="56">
        <v>0</v>
      </c>
      <c r="D14" s="56">
        <v>0</v>
      </c>
      <c r="E14" s="56">
        <v>0</v>
      </c>
      <c r="F14" s="56">
        <v>9710.23</v>
      </c>
      <c r="G14" s="56">
        <v>0</v>
      </c>
      <c r="H14" s="105">
        <v>9710.23</v>
      </c>
      <c r="I14" s="58">
        <f>+H14/H22</f>
        <v>1</v>
      </c>
    </row>
    <row r="15" spans="1:10" s="54" customFormat="1" ht="18" customHeight="1" x14ac:dyDescent="0.2">
      <c r="A15" s="32">
        <v>6000</v>
      </c>
      <c r="B15" s="65" t="s">
        <v>36</v>
      </c>
      <c r="C15" s="56">
        <v>0</v>
      </c>
      <c r="D15" s="56">
        <v>0</v>
      </c>
      <c r="E15" s="56">
        <v>0</v>
      </c>
      <c r="F15" s="56">
        <v>0</v>
      </c>
      <c r="G15" s="56">
        <v>0</v>
      </c>
      <c r="H15" s="105">
        <f t="shared" si="0"/>
        <v>0</v>
      </c>
      <c r="I15" s="58">
        <f>+H15/H22</f>
        <v>0</v>
      </c>
    </row>
    <row r="16" spans="1:10" s="54" customFormat="1" ht="15" x14ac:dyDescent="0.2">
      <c r="A16" s="66" t="s">
        <v>92</v>
      </c>
      <c r="B16" s="62"/>
      <c r="C16" s="63">
        <f>SUM(C12:C15)</f>
        <v>0</v>
      </c>
      <c r="D16" s="63">
        <f t="shared" ref="D16:I16" si="2">SUM(D14:D15)</f>
        <v>0</v>
      </c>
      <c r="E16" s="63">
        <f t="shared" si="2"/>
        <v>0</v>
      </c>
      <c r="F16" s="63">
        <f t="shared" si="2"/>
        <v>9710.23</v>
      </c>
      <c r="G16" s="63">
        <f t="shared" si="2"/>
        <v>0</v>
      </c>
      <c r="H16" s="67">
        <f>SUM(H14:H15)</f>
        <v>9710.23</v>
      </c>
      <c r="I16" s="64">
        <f t="shared" si="2"/>
        <v>1</v>
      </c>
    </row>
    <row r="17" spans="1:9" s="54" customFormat="1" ht="15" x14ac:dyDescent="0.2">
      <c r="A17" s="68"/>
      <c r="B17" s="69"/>
      <c r="C17" s="50"/>
      <c r="D17" s="50"/>
      <c r="E17" s="50"/>
      <c r="F17" s="50"/>
      <c r="G17" s="50"/>
      <c r="H17" s="104"/>
      <c r="I17" s="58"/>
    </row>
    <row r="18" spans="1:9" s="54" customFormat="1" ht="15.75" x14ac:dyDescent="0.2">
      <c r="A18" s="45">
        <v>7000</v>
      </c>
      <c r="B18" s="70" t="s">
        <v>35</v>
      </c>
      <c r="C18" s="48">
        <v>0</v>
      </c>
      <c r="D18" s="48">
        <v>9710.23</v>
      </c>
      <c r="E18" s="48">
        <v>0</v>
      </c>
      <c r="F18" s="48">
        <v>0</v>
      </c>
      <c r="G18" s="48">
        <v>9710.23</v>
      </c>
      <c r="H18" s="105">
        <v>0</v>
      </c>
      <c r="I18" s="53">
        <f>+H18/H22</f>
        <v>0</v>
      </c>
    </row>
    <row r="19" spans="1:9" s="54" customFormat="1" ht="15.75" x14ac:dyDescent="0.2">
      <c r="A19" s="32">
        <v>8000</v>
      </c>
      <c r="B19" s="59" t="s">
        <v>108</v>
      </c>
      <c r="C19" s="56">
        <v>0</v>
      </c>
      <c r="D19" s="56">
        <v>0</v>
      </c>
      <c r="E19" s="56">
        <v>0</v>
      </c>
      <c r="F19" s="56">
        <v>0</v>
      </c>
      <c r="G19" s="56">
        <v>0</v>
      </c>
      <c r="H19" s="105">
        <f>C19+D19-E19+F19-G19</f>
        <v>0</v>
      </c>
      <c r="I19" s="58">
        <f>+H19/H22</f>
        <v>0</v>
      </c>
    </row>
    <row r="20" spans="1:9" s="54" customFormat="1" ht="15.75" x14ac:dyDescent="0.2">
      <c r="A20" s="32">
        <v>9000</v>
      </c>
      <c r="B20" s="59" t="s">
        <v>34</v>
      </c>
      <c r="C20" s="56">
        <v>0</v>
      </c>
      <c r="D20" s="56">
        <v>0</v>
      </c>
      <c r="E20" s="56">
        <v>0</v>
      </c>
      <c r="F20" s="56">
        <v>0</v>
      </c>
      <c r="G20" s="56">
        <v>0</v>
      </c>
      <c r="H20" s="105">
        <f>C20+D20-E20+F20-G20</f>
        <v>0</v>
      </c>
      <c r="I20" s="58">
        <f>+H20/H22</f>
        <v>0</v>
      </c>
    </row>
    <row r="21" spans="1:9" s="54" customFormat="1" ht="15" x14ac:dyDescent="0.2">
      <c r="A21" s="66" t="s">
        <v>7</v>
      </c>
      <c r="B21" s="62"/>
      <c r="C21" s="63">
        <f>SUM(C18:C20)</f>
        <v>0</v>
      </c>
      <c r="D21" s="63">
        <f t="shared" ref="D21:G21" si="3">SUM(D18:D20)</f>
        <v>9710.23</v>
      </c>
      <c r="E21" s="63">
        <f t="shared" si="3"/>
        <v>0</v>
      </c>
      <c r="F21" s="63">
        <f t="shared" si="3"/>
        <v>0</v>
      </c>
      <c r="G21" s="63">
        <f t="shared" si="3"/>
        <v>9710.23</v>
      </c>
      <c r="H21" s="63">
        <f>SUM(H18:H20)</f>
        <v>0</v>
      </c>
      <c r="I21" s="64">
        <f>SUM(I19:I20)</f>
        <v>0</v>
      </c>
    </row>
    <row r="22" spans="1:9" s="54" customFormat="1" ht="18" x14ac:dyDescent="0.2">
      <c r="A22" s="365" t="s">
        <v>41</v>
      </c>
      <c r="B22" s="366"/>
      <c r="C22" s="63">
        <f>C13+C16+C21</f>
        <v>0</v>
      </c>
      <c r="D22" s="63">
        <f>SUM(D13+D16+D18+D19)</f>
        <v>9710.23</v>
      </c>
      <c r="E22" s="63">
        <f>SUM(E13+E16+E18+E19)</f>
        <v>0</v>
      </c>
      <c r="F22" s="63">
        <f>SUM(F13+F16+F18+F19)</f>
        <v>9710.23</v>
      </c>
      <c r="G22" s="63">
        <f>SUM(G13+G16+G18+G19)</f>
        <v>9710.23</v>
      </c>
      <c r="H22" s="67">
        <f>SUM(H13+H16+H21)</f>
        <v>9710.23</v>
      </c>
      <c r="I22" s="64">
        <f>I13+I16+I18+I19</f>
        <v>1</v>
      </c>
    </row>
    <row r="23" spans="1:9" ht="18" x14ac:dyDescent="0.25">
      <c r="A23" s="31"/>
      <c r="B23" s="30"/>
      <c r="C23" s="29"/>
      <c r="D23" s="29"/>
      <c r="E23" s="29"/>
      <c r="F23" s="29"/>
      <c r="G23" s="29"/>
      <c r="H23" s="29"/>
      <c r="I23" s="28"/>
    </row>
    <row r="24" spans="1:9" ht="15.75" x14ac:dyDescent="0.25">
      <c r="A24" s="7"/>
      <c r="B24" s="4"/>
      <c r="C24" s="22"/>
      <c r="D24" s="22"/>
      <c r="E24" s="22"/>
      <c r="F24" s="22"/>
      <c r="G24" s="27"/>
    </row>
    <row r="25" spans="1:9" ht="15.75" x14ac:dyDescent="0.25">
      <c r="A25" s="7"/>
      <c r="F25" s="111"/>
      <c r="H25" s="26"/>
    </row>
  </sheetData>
  <mergeCells count="15">
    <mergeCell ref="A22:B22"/>
    <mergeCell ref="A1:I1"/>
    <mergeCell ref="A3:I3"/>
    <mergeCell ref="A4:I4"/>
    <mergeCell ref="E7:E8"/>
    <mergeCell ref="A6:A8"/>
    <mergeCell ref="B6:B8"/>
    <mergeCell ref="C6:C8"/>
    <mergeCell ref="D6:G6"/>
    <mergeCell ref="H6:H8"/>
    <mergeCell ref="I6:I8"/>
    <mergeCell ref="D7:D8"/>
    <mergeCell ref="F7:G7"/>
    <mergeCell ref="A2:I2"/>
    <mergeCell ref="A5:I5"/>
  </mergeCells>
  <printOptions horizontalCentered="1" verticalCentered="1"/>
  <pageMargins left="0" right="0" top="0" bottom="0" header="0" footer="0"/>
  <pageSetup scale="82" orientation="landscape" r:id="rId1"/>
  <headerFooter alignWithMargins="0">
    <oddHeader>&amp;R&amp;"Arial,Negrita"&amp;16ANEXO 2.5D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2:AU14"/>
  <sheetViews>
    <sheetView view="pageBreakPreview" topLeftCell="D1" zoomScale="85" zoomScaleNormal="100" zoomScaleSheetLayoutView="85" workbookViewId="0">
      <selection activeCell="B14" sqref="B14:U14"/>
    </sheetView>
  </sheetViews>
  <sheetFormatPr baseColWidth="10" defaultRowHeight="12.75" x14ac:dyDescent="0.2"/>
  <cols>
    <col min="1" max="1" width="34.85546875" customWidth="1"/>
    <col min="4" max="4" width="12.140625" customWidth="1"/>
    <col min="5" max="5" width="12.5703125" customWidth="1"/>
  </cols>
  <sheetData>
    <row r="2" spans="1:47" s="172" customFormat="1" ht="18.75" x14ac:dyDescent="0.3">
      <c r="A2" s="170" t="s">
        <v>1270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AU2" s="173"/>
    </row>
    <row r="3" spans="1:47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x14ac:dyDescent="0.2">
      <c r="A5" s="164" t="s">
        <v>922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x14ac:dyDescent="0.2">
      <c r="AU6" s="165"/>
    </row>
    <row r="7" spans="1:47" ht="15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ht="15" x14ac:dyDescent="0.2">
      <c r="A8" s="340"/>
      <c r="B8" s="340" t="s">
        <v>12</v>
      </c>
      <c r="C8" s="340" t="s">
        <v>6</v>
      </c>
      <c r="D8" s="340"/>
      <c r="E8" s="340"/>
      <c r="F8" s="340" t="s">
        <v>91</v>
      </c>
      <c r="G8" s="340" t="s">
        <v>12</v>
      </c>
      <c r="H8" s="340" t="s">
        <v>6</v>
      </c>
      <c r="I8" s="340"/>
      <c r="J8" s="340"/>
      <c r="K8" s="340" t="s">
        <v>91</v>
      </c>
      <c r="L8" s="340" t="s">
        <v>12</v>
      </c>
      <c r="M8" s="340" t="s">
        <v>6</v>
      </c>
      <c r="N8" s="340"/>
      <c r="O8" s="340"/>
      <c r="P8" s="340" t="s">
        <v>91</v>
      </c>
      <c r="Q8" s="340" t="s">
        <v>12</v>
      </c>
      <c r="R8" s="340" t="s">
        <v>6</v>
      </c>
      <c r="S8" s="340"/>
      <c r="T8" s="340"/>
      <c r="U8" s="340" t="s">
        <v>91</v>
      </c>
      <c r="AU8" s="165"/>
    </row>
    <row r="9" spans="1:47" ht="45" x14ac:dyDescent="0.2">
      <c r="A9" s="340"/>
      <c r="B9" s="340"/>
      <c r="C9" s="169" t="s">
        <v>27</v>
      </c>
      <c r="D9" s="169" t="s">
        <v>916</v>
      </c>
      <c r="E9" s="169" t="s">
        <v>3</v>
      </c>
      <c r="F9" s="340"/>
      <c r="G9" s="340"/>
      <c r="H9" s="169" t="s">
        <v>27</v>
      </c>
      <c r="I9" s="169" t="s">
        <v>916</v>
      </c>
      <c r="J9" s="169" t="s">
        <v>3</v>
      </c>
      <c r="K9" s="340"/>
      <c r="L9" s="340"/>
      <c r="M9" s="169" t="s">
        <v>27</v>
      </c>
      <c r="N9" s="169" t="s">
        <v>916</v>
      </c>
      <c r="O9" s="169" t="s">
        <v>3</v>
      </c>
      <c r="P9" s="340"/>
      <c r="Q9" s="340"/>
      <c r="R9" s="169" t="s">
        <v>27</v>
      </c>
      <c r="S9" s="169" t="s">
        <v>916</v>
      </c>
      <c r="T9" s="169" t="s">
        <v>3</v>
      </c>
      <c r="U9" s="340"/>
      <c r="AU9" s="165"/>
    </row>
    <row r="10" spans="1:47" x14ac:dyDescent="0.2">
      <c r="A10" s="167" t="s">
        <v>1253</v>
      </c>
      <c r="B10" s="167">
        <v>0</v>
      </c>
      <c r="C10" s="167">
        <v>0</v>
      </c>
      <c r="D10" s="167">
        <v>0</v>
      </c>
      <c r="E10" s="167">
        <v>0</v>
      </c>
      <c r="F10" s="167">
        <v>0</v>
      </c>
      <c r="G10" s="167">
        <v>5162</v>
      </c>
      <c r="H10" s="167">
        <v>5162</v>
      </c>
      <c r="I10" s="167">
        <v>0</v>
      </c>
      <c r="J10" s="167">
        <v>5162</v>
      </c>
      <c r="K10" s="167">
        <v>0</v>
      </c>
      <c r="L10" s="167">
        <v>14789.449999999999</v>
      </c>
      <c r="M10" s="167">
        <v>14789.449999999999</v>
      </c>
      <c r="N10" s="167">
        <v>0</v>
      </c>
      <c r="O10" s="167">
        <v>14789.449999999999</v>
      </c>
      <c r="P10" s="167">
        <v>0</v>
      </c>
      <c r="Q10" s="167">
        <v>0</v>
      </c>
      <c r="R10" s="167">
        <v>0</v>
      </c>
      <c r="S10" s="167">
        <v>0</v>
      </c>
      <c r="T10" s="167">
        <v>0</v>
      </c>
      <c r="U10" s="167">
        <v>0</v>
      </c>
      <c r="AU10" s="165"/>
    </row>
    <row r="11" spans="1:47" x14ac:dyDescent="0.2">
      <c r="A11" s="167" t="s">
        <v>1254</v>
      </c>
      <c r="B11" s="167">
        <v>0</v>
      </c>
      <c r="C11" s="167">
        <v>0</v>
      </c>
      <c r="D11" s="167">
        <v>0</v>
      </c>
      <c r="E11" s="167">
        <v>0</v>
      </c>
      <c r="F11" s="167">
        <v>0</v>
      </c>
      <c r="G11" s="167">
        <v>0</v>
      </c>
      <c r="H11" s="167">
        <v>0</v>
      </c>
      <c r="I11" s="167">
        <v>0</v>
      </c>
      <c r="J11" s="167">
        <v>0</v>
      </c>
      <c r="K11" s="167">
        <v>0</v>
      </c>
      <c r="L11" s="167">
        <v>0</v>
      </c>
      <c r="M11" s="167">
        <v>0</v>
      </c>
      <c r="N11" s="167">
        <v>0</v>
      </c>
      <c r="O11" s="167">
        <v>0</v>
      </c>
      <c r="P11" s="167">
        <v>0</v>
      </c>
      <c r="Q11" s="167">
        <v>0</v>
      </c>
      <c r="R11" s="167">
        <v>0</v>
      </c>
      <c r="S11" s="167">
        <v>0</v>
      </c>
      <c r="T11" s="167">
        <v>0</v>
      </c>
      <c r="U11" s="167">
        <v>0</v>
      </c>
      <c r="AU11" s="165"/>
    </row>
    <row r="12" spans="1:47" x14ac:dyDescent="0.2">
      <c r="A12" s="167" t="s">
        <v>1255</v>
      </c>
      <c r="B12" s="167">
        <v>0</v>
      </c>
      <c r="C12" s="167">
        <v>0</v>
      </c>
      <c r="D12" s="167">
        <v>0</v>
      </c>
      <c r="E12" s="167">
        <v>0</v>
      </c>
      <c r="F12" s="167">
        <v>0</v>
      </c>
      <c r="G12" s="167">
        <v>0</v>
      </c>
      <c r="H12" s="167">
        <v>0</v>
      </c>
      <c r="I12" s="167">
        <v>0</v>
      </c>
      <c r="J12" s="167">
        <v>0</v>
      </c>
      <c r="K12" s="167">
        <v>0</v>
      </c>
      <c r="L12" s="167">
        <v>0</v>
      </c>
      <c r="M12" s="167">
        <v>0</v>
      </c>
      <c r="N12" s="167">
        <v>0</v>
      </c>
      <c r="O12" s="167">
        <v>0</v>
      </c>
      <c r="P12" s="167">
        <v>0</v>
      </c>
      <c r="Q12" s="167">
        <v>0</v>
      </c>
      <c r="R12" s="167">
        <v>0</v>
      </c>
      <c r="S12" s="167">
        <v>0</v>
      </c>
      <c r="T12" s="167">
        <v>0</v>
      </c>
      <c r="U12" s="167">
        <v>0</v>
      </c>
      <c r="AU12" s="165"/>
    </row>
    <row r="13" spans="1:47" ht="31.5" customHeight="1" x14ac:dyDescent="0.2">
      <c r="A13" s="179" t="s">
        <v>1259</v>
      </c>
      <c r="B13" s="151">
        <v>0</v>
      </c>
      <c r="C13" s="151">
        <v>0</v>
      </c>
      <c r="D13" s="151">
        <v>0</v>
      </c>
      <c r="E13" s="151">
        <v>0</v>
      </c>
      <c r="F13" s="151">
        <v>0</v>
      </c>
      <c r="G13" s="151">
        <v>0</v>
      </c>
      <c r="H13" s="151">
        <v>0</v>
      </c>
      <c r="I13" s="151">
        <v>0</v>
      </c>
      <c r="J13" s="151">
        <v>0</v>
      </c>
      <c r="K13" s="151">
        <v>0</v>
      </c>
      <c r="L13" s="151">
        <v>0</v>
      </c>
      <c r="M13" s="151">
        <v>0</v>
      </c>
      <c r="N13" s="151">
        <v>0</v>
      </c>
      <c r="O13" s="151">
        <v>0</v>
      </c>
      <c r="P13" s="151">
        <v>0</v>
      </c>
      <c r="Q13" s="151">
        <v>0</v>
      </c>
      <c r="R13" s="151">
        <v>0</v>
      </c>
      <c r="S13" s="151">
        <v>0</v>
      </c>
      <c r="T13" s="151">
        <v>0</v>
      </c>
      <c r="U13" s="151">
        <v>0</v>
      </c>
      <c r="AU13" s="165"/>
    </row>
    <row r="14" spans="1:47" ht="15" x14ac:dyDescent="0.25">
      <c r="A14" s="168" t="s">
        <v>5</v>
      </c>
      <c r="B14" s="153">
        <f>SUM(B10:B13)</f>
        <v>0</v>
      </c>
      <c r="C14" s="153">
        <f t="shared" ref="C14:U14" si="0">SUM(C10:C13)</f>
        <v>0</v>
      </c>
      <c r="D14" s="153">
        <f t="shared" si="0"/>
        <v>0</v>
      </c>
      <c r="E14" s="153">
        <f t="shared" si="0"/>
        <v>0</v>
      </c>
      <c r="F14" s="153">
        <f t="shared" si="0"/>
        <v>0</v>
      </c>
      <c r="G14" s="153">
        <f t="shared" si="0"/>
        <v>5162</v>
      </c>
      <c r="H14" s="153">
        <f t="shared" si="0"/>
        <v>5162</v>
      </c>
      <c r="I14" s="153">
        <f t="shared" si="0"/>
        <v>0</v>
      </c>
      <c r="J14" s="153">
        <f t="shared" si="0"/>
        <v>5162</v>
      </c>
      <c r="K14" s="153">
        <f t="shared" si="0"/>
        <v>0</v>
      </c>
      <c r="L14" s="153">
        <f t="shared" si="0"/>
        <v>14789.449999999999</v>
      </c>
      <c r="M14" s="153">
        <f t="shared" si="0"/>
        <v>14789.449999999999</v>
      </c>
      <c r="N14" s="153">
        <f t="shared" si="0"/>
        <v>0</v>
      </c>
      <c r="O14" s="153">
        <f t="shared" si="0"/>
        <v>14789.449999999999</v>
      </c>
      <c r="P14" s="153">
        <f t="shared" si="0"/>
        <v>0</v>
      </c>
      <c r="Q14" s="153">
        <f t="shared" si="0"/>
        <v>0</v>
      </c>
      <c r="R14" s="153">
        <f t="shared" si="0"/>
        <v>0</v>
      </c>
      <c r="S14" s="153">
        <f t="shared" si="0"/>
        <v>0</v>
      </c>
      <c r="T14" s="153">
        <f t="shared" si="0"/>
        <v>0</v>
      </c>
      <c r="U14" s="153">
        <f t="shared" si="0"/>
        <v>0</v>
      </c>
      <c r="AU14" s="165"/>
    </row>
  </sheetData>
  <mergeCells count="17"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2.3</oddHeader>
    <oddFooter>&amp;F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Hoja12">
    <tabColor rgb="FF92D050"/>
  </sheetPr>
  <dimension ref="A1:K22"/>
  <sheetViews>
    <sheetView view="pageBreakPreview" zoomScale="85" zoomScaleNormal="100" zoomScaleSheetLayoutView="85" workbookViewId="0">
      <selection activeCell="K20" sqref="K20"/>
    </sheetView>
  </sheetViews>
  <sheetFormatPr baseColWidth="10" defaultColWidth="11.42578125" defaultRowHeight="12.75" x14ac:dyDescent="0.2"/>
  <cols>
    <col min="1" max="1" width="10" style="21" customWidth="1"/>
    <col min="2" max="2" width="41.42578125" style="21" customWidth="1"/>
    <col min="3" max="3" width="18.140625" style="21" customWidth="1"/>
    <col min="4" max="4" width="16.85546875" style="21" customWidth="1"/>
    <col min="5" max="5" width="14" style="21" customWidth="1"/>
    <col min="6" max="6" width="15.7109375" style="21" customWidth="1"/>
    <col min="7" max="7" width="15.85546875" style="21" customWidth="1"/>
    <col min="8" max="8" width="17.28515625" style="21" customWidth="1"/>
    <col min="9" max="9" width="11.85546875" style="21" customWidth="1"/>
    <col min="10" max="10" width="11.42578125" style="21"/>
    <col min="11" max="11" width="12.85546875" style="95" bestFit="1" customWidth="1"/>
    <col min="12" max="16384" width="11.42578125" style="21"/>
  </cols>
  <sheetData>
    <row r="1" spans="1:11" ht="20.25" x14ac:dyDescent="0.3">
      <c r="A1" s="285"/>
      <c r="B1" s="285"/>
      <c r="C1" s="285"/>
      <c r="D1" s="285"/>
      <c r="E1" s="285"/>
      <c r="F1" s="285"/>
      <c r="G1" s="285"/>
      <c r="H1" s="285"/>
      <c r="I1" s="285"/>
    </row>
    <row r="2" spans="1:11" ht="18" x14ac:dyDescent="0.25">
      <c r="B2" s="182" t="s">
        <v>1270</v>
      </c>
      <c r="C2" s="182"/>
      <c r="D2" s="182"/>
      <c r="E2" s="182"/>
      <c r="F2" s="182"/>
      <c r="G2" s="182"/>
      <c r="H2" s="182"/>
      <c r="I2" s="182"/>
    </row>
    <row r="3" spans="1:11" s="183" customFormat="1" ht="24.75" customHeight="1" x14ac:dyDescent="0.25">
      <c r="A3" s="180" t="s">
        <v>114</v>
      </c>
      <c r="B3" s="181"/>
      <c r="C3" s="181"/>
      <c r="D3" s="181"/>
      <c r="E3" s="181"/>
      <c r="F3" s="181"/>
      <c r="G3" s="181"/>
      <c r="H3" s="181"/>
      <c r="I3" s="181"/>
      <c r="K3" s="184"/>
    </row>
    <row r="4" spans="1:11" s="183" customFormat="1" ht="18" x14ac:dyDescent="0.25">
      <c r="A4" s="315" t="s">
        <v>2150</v>
      </c>
      <c r="B4" s="315"/>
      <c r="C4" s="315"/>
      <c r="D4" s="315"/>
      <c r="E4" s="315"/>
      <c r="F4" s="315"/>
      <c r="G4" s="315"/>
      <c r="H4" s="315"/>
      <c r="I4" s="181"/>
      <c r="K4" s="184"/>
    </row>
    <row r="5" spans="1:11" s="183" customFormat="1" ht="18" x14ac:dyDescent="0.25">
      <c r="A5" s="315" t="s">
        <v>1211</v>
      </c>
      <c r="B5" s="315"/>
      <c r="C5" s="315"/>
      <c r="D5" s="315"/>
      <c r="E5" s="315"/>
      <c r="F5" s="315"/>
      <c r="G5" s="315"/>
      <c r="H5" s="315"/>
      <c r="I5" s="181"/>
      <c r="K5" s="184"/>
    </row>
    <row r="6" spans="1:11" ht="15" x14ac:dyDescent="0.2">
      <c r="A6" s="342" t="s">
        <v>867</v>
      </c>
      <c r="B6" s="342" t="s">
        <v>4</v>
      </c>
      <c r="C6" s="349" t="s">
        <v>930</v>
      </c>
      <c r="D6" s="352" t="s">
        <v>96</v>
      </c>
      <c r="E6" s="353"/>
      <c r="F6" s="353"/>
      <c r="G6" s="354"/>
      <c r="H6" s="349" t="s">
        <v>112</v>
      </c>
      <c r="I6" s="342" t="s">
        <v>2</v>
      </c>
    </row>
    <row r="7" spans="1:11" ht="15" x14ac:dyDescent="0.2">
      <c r="A7" s="343"/>
      <c r="B7" s="343"/>
      <c r="C7" s="350"/>
      <c r="D7" s="342" t="s">
        <v>931</v>
      </c>
      <c r="E7" s="342" t="s">
        <v>111</v>
      </c>
      <c r="F7" s="345" t="s">
        <v>102</v>
      </c>
      <c r="G7" s="346"/>
      <c r="H7" s="350"/>
      <c r="I7" s="343"/>
    </row>
    <row r="8" spans="1:11" ht="15" x14ac:dyDescent="0.2">
      <c r="A8" s="344"/>
      <c r="B8" s="344"/>
      <c r="C8" s="351"/>
      <c r="D8" s="344"/>
      <c r="E8" s="344"/>
      <c r="F8" s="166" t="s">
        <v>39</v>
      </c>
      <c r="G8" s="166" t="s">
        <v>932</v>
      </c>
      <c r="H8" s="351"/>
      <c r="I8" s="344"/>
    </row>
    <row r="9" spans="1:11" ht="30" customHeight="1" x14ac:dyDescent="0.2">
      <c r="A9" s="175">
        <v>1000</v>
      </c>
      <c r="B9" s="179" t="s">
        <v>22</v>
      </c>
      <c r="C9" s="151">
        <v>4499690.0000000009</v>
      </c>
      <c r="D9" s="151">
        <v>0</v>
      </c>
      <c r="E9" s="151">
        <v>0</v>
      </c>
      <c r="F9" s="151">
        <v>6929109.5800000001</v>
      </c>
      <c r="G9" s="151">
        <v>4397423.16</v>
      </c>
      <c r="H9" s="151">
        <v>7031376.4200000009</v>
      </c>
      <c r="I9" s="176">
        <f>H9/ H20</f>
        <v>0.59085404383951046</v>
      </c>
    </row>
    <row r="10" spans="1:11" x14ac:dyDescent="0.2">
      <c r="A10" s="175">
        <v>2000</v>
      </c>
      <c r="B10" s="179" t="s">
        <v>106</v>
      </c>
      <c r="C10" s="151">
        <v>542000.00000000012</v>
      </c>
      <c r="D10" s="151">
        <v>0</v>
      </c>
      <c r="E10" s="151">
        <v>0</v>
      </c>
      <c r="F10" s="151">
        <v>270034.22000000009</v>
      </c>
      <c r="G10" s="151">
        <v>489584.80000000005</v>
      </c>
      <c r="H10" s="151">
        <v>322449.42000000016</v>
      </c>
      <c r="I10" s="176">
        <f>H10/ H20</f>
        <v>2.7095767935107193E-2</v>
      </c>
    </row>
    <row r="11" spans="1:11" ht="12.75" customHeight="1" x14ac:dyDescent="0.2">
      <c r="A11" s="175">
        <v>3000</v>
      </c>
      <c r="B11" s="179" t="s">
        <v>21</v>
      </c>
      <c r="C11" s="151">
        <v>770000.00000000023</v>
      </c>
      <c r="D11" s="151">
        <v>0</v>
      </c>
      <c r="E11" s="151">
        <v>0</v>
      </c>
      <c r="F11" s="151">
        <v>4260006.8500000006</v>
      </c>
      <c r="G11" s="151">
        <v>4311905.9000000013</v>
      </c>
      <c r="H11" s="151">
        <v>718100.94999999925</v>
      </c>
      <c r="I11" s="176">
        <f>H11/ H20</f>
        <v>6.0342787080156585E-2</v>
      </c>
    </row>
    <row r="12" spans="1:11" s="54" customFormat="1" ht="25.5" x14ac:dyDescent="0.2">
      <c r="A12" s="175">
        <v>4000</v>
      </c>
      <c r="B12" s="179" t="s">
        <v>107</v>
      </c>
      <c r="C12" s="151">
        <v>1038100</v>
      </c>
      <c r="D12" s="151">
        <v>0</v>
      </c>
      <c r="E12" s="151">
        <v>0</v>
      </c>
      <c r="F12" s="151">
        <v>794695.00000000023</v>
      </c>
      <c r="G12" s="151">
        <v>361610.00000000006</v>
      </c>
      <c r="H12" s="151">
        <v>1471185</v>
      </c>
      <c r="I12" s="176">
        <f>H12/ H20</f>
        <v>0.12362524128469717</v>
      </c>
      <c r="J12" s="97"/>
      <c r="K12" s="96"/>
    </row>
    <row r="13" spans="1:11" s="54" customFormat="1" ht="15" x14ac:dyDescent="0.25">
      <c r="A13" s="150" t="s">
        <v>37</v>
      </c>
      <c r="B13" s="150"/>
      <c r="C13" s="153">
        <f>SUM(C9:C12)</f>
        <v>6849790.0000000009</v>
      </c>
      <c r="D13" s="153">
        <f t="shared" ref="D13:H13" si="0">SUM(D9:D12)</f>
        <v>0</v>
      </c>
      <c r="E13" s="153">
        <f t="shared" si="0"/>
        <v>0</v>
      </c>
      <c r="F13" s="153">
        <f t="shared" si="0"/>
        <v>12253845.65</v>
      </c>
      <c r="G13" s="153">
        <f t="shared" si="0"/>
        <v>9560523.8600000013</v>
      </c>
      <c r="H13" s="153">
        <f t="shared" si="0"/>
        <v>9543111.7899999991</v>
      </c>
      <c r="I13" s="177">
        <f>H13/ H20</f>
        <v>0.80191784013947132</v>
      </c>
      <c r="J13" s="97"/>
      <c r="K13" s="96"/>
    </row>
    <row r="14" spans="1:11" s="54" customFormat="1" ht="25.5" x14ac:dyDescent="0.2">
      <c r="A14" s="175">
        <v>5000</v>
      </c>
      <c r="B14" s="179" t="s">
        <v>101</v>
      </c>
      <c r="C14" s="151">
        <v>0</v>
      </c>
      <c r="D14" s="151">
        <v>0</v>
      </c>
      <c r="E14" s="151">
        <v>0</v>
      </c>
      <c r="F14" s="151">
        <v>83485.440000000017</v>
      </c>
      <c r="G14" s="151">
        <v>0</v>
      </c>
      <c r="H14" s="151">
        <v>83485.440000000017</v>
      </c>
      <c r="I14" s="176">
        <f>H14/ H20</f>
        <v>7.0153703740584022E-3</v>
      </c>
      <c r="J14" s="97"/>
      <c r="K14" s="96"/>
    </row>
    <row r="15" spans="1:11" s="54" customFormat="1" x14ac:dyDescent="0.2">
      <c r="A15" s="175">
        <v>6000</v>
      </c>
      <c r="B15" s="167" t="s">
        <v>36</v>
      </c>
      <c r="C15" s="151">
        <v>350000.00000000006</v>
      </c>
      <c r="D15" s="151">
        <v>0</v>
      </c>
      <c r="E15" s="151">
        <v>0</v>
      </c>
      <c r="F15" s="151">
        <v>0</v>
      </c>
      <c r="G15" s="151">
        <v>350000.00000000006</v>
      </c>
      <c r="H15" s="151">
        <v>0</v>
      </c>
      <c r="I15" s="176">
        <f>H15/ H20</f>
        <v>0</v>
      </c>
      <c r="J15" s="97"/>
      <c r="K15" s="96"/>
    </row>
    <row r="16" spans="1:11" s="54" customFormat="1" ht="15" x14ac:dyDescent="0.25">
      <c r="A16" s="150" t="s">
        <v>92</v>
      </c>
      <c r="B16" s="150"/>
      <c r="C16" s="153">
        <f>SUM(C14)</f>
        <v>0</v>
      </c>
      <c r="D16" s="153">
        <f t="shared" ref="D16:H16" si="1">SUM(D14)</f>
        <v>0</v>
      </c>
      <c r="E16" s="153">
        <f t="shared" si="1"/>
        <v>0</v>
      </c>
      <c r="F16" s="153">
        <f t="shared" si="1"/>
        <v>83485.440000000017</v>
      </c>
      <c r="G16" s="153">
        <f t="shared" si="1"/>
        <v>0</v>
      </c>
      <c r="H16" s="153">
        <f t="shared" si="1"/>
        <v>83485.440000000017</v>
      </c>
      <c r="I16" s="177">
        <f>H16/ H20</f>
        <v>7.0153703740584022E-3</v>
      </c>
      <c r="J16" s="97"/>
      <c r="K16" s="96"/>
    </row>
    <row r="17" spans="1:11" s="54" customFormat="1" x14ac:dyDescent="0.2">
      <c r="A17" s="175">
        <v>7000</v>
      </c>
      <c r="B17" s="179" t="s">
        <v>35</v>
      </c>
      <c r="C17" s="151">
        <v>4259992.3100000005</v>
      </c>
      <c r="D17" s="151">
        <v>440578.69000000006</v>
      </c>
      <c r="E17" s="151">
        <v>0</v>
      </c>
      <c r="F17" s="151">
        <v>5955179.6000000006</v>
      </c>
      <c r="G17" s="151">
        <v>10381986.829999998</v>
      </c>
      <c r="H17" s="151">
        <v>273763.77000000206</v>
      </c>
      <c r="I17" s="176">
        <f>H17/ H20</f>
        <v>2.3004660951041912E-2</v>
      </c>
      <c r="K17" s="96"/>
    </row>
    <row r="18" spans="1:11" s="54" customFormat="1" x14ac:dyDescent="0.2">
      <c r="A18" s="175">
        <v>8000</v>
      </c>
      <c r="B18" s="179" t="s">
        <v>108</v>
      </c>
      <c r="C18" s="151">
        <v>0</v>
      </c>
      <c r="D18" s="151">
        <v>0</v>
      </c>
      <c r="E18" s="151">
        <v>0</v>
      </c>
      <c r="F18" s="151">
        <v>2000000</v>
      </c>
      <c r="G18" s="151">
        <v>0</v>
      </c>
      <c r="H18" s="151">
        <v>2000000</v>
      </c>
      <c r="I18" s="176">
        <f>H18/ H20</f>
        <v>0.16806212853542846</v>
      </c>
      <c r="J18" s="97"/>
      <c r="K18" s="96"/>
    </row>
    <row r="19" spans="1:11" s="54" customFormat="1" ht="15" x14ac:dyDescent="0.25">
      <c r="A19" s="150" t="s">
        <v>7</v>
      </c>
      <c r="B19" s="150"/>
      <c r="C19" s="153">
        <f>SUM(C17:C18)</f>
        <v>4259992.3100000005</v>
      </c>
      <c r="D19" s="153">
        <f t="shared" ref="D19:H19" si="2">SUM(D17:D18)</f>
        <v>440578.69000000006</v>
      </c>
      <c r="E19" s="153">
        <f t="shared" si="2"/>
        <v>0</v>
      </c>
      <c r="F19" s="153">
        <f t="shared" si="2"/>
        <v>7955179.6000000006</v>
      </c>
      <c r="G19" s="153">
        <f t="shared" si="2"/>
        <v>10381986.829999998</v>
      </c>
      <c r="H19" s="153">
        <f t="shared" si="2"/>
        <v>2273763.7700000019</v>
      </c>
      <c r="I19" s="177">
        <f>H19/ H20</f>
        <v>0.19106678948647035</v>
      </c>
      <c r="K19" s="96"/>
    </row>
    <row r="20" spans="1:11" s="54" customFormat="1" ht="21" x14ac:dyDescent="0.35">
      <c r="A20" s="347" t="s">
        <v>5</v>
      </c>
      <c r="B20" s="348"/>
      <c r="C20" s="153">
        <f>SUM(C19,C16,C13)</f>
        <v>11109782.310000002</v>
      </c>
      <c r="D20" s="153">
        <f t="shared" ref="D20:G20" si="3">SUM(D19,D16,D13)</f>
        <v>440578.69000000006</v>
      </c>
      <c r="E20" s="153">
        <f t="shared" si="3"/>
        <v>0</v>
      </c>
      <c r="F20" s="153">
        <f t="shared" si="3"/>
        <v>20292510.690000001</v>
      </c>
      <c r="G20" s="153">
        <f t="shared" si="3"/>
        <v>19942510.689999998</v>
      </c>
      <c r="H20" s="153">
        <f>SUM(H19,H16,H13)</f>
        <v>11900361</v>
      </c>
      <c r="I20" s="177">
        <f>H20/ H20</f>
        <v>1</v>
      </c>
      <c r="K20" s="96"/>
    </row>
    <row r="21" spans="1:11" s="54" customFormat="1" x14ac:dyDescent="0.2">
      <c r="A21"/>
      <c r="B21"/>
      <c r="C21"/>
      <c r="D21"/>
      <c r="E21"/>
      <c r="F21"/>
      <c r="G21"/>
      <c r="H21"/>
      <c r="I21"/>
      <c r="K21" s="96"/>
    </row>
    <row r="22" spans="1:11" s="54" customFormat="1" ht="25.5" customHeight="1" x14ac:dyDescent="0.2">
      <c r="A22"/>
      <c r="B22"/>
      <c r="C22"/>
      <c r="D22"/>
      <c r="E22"/>
      <c r="F22"/>
      <c r="G22"/>
      <c r="H22"/>
      <c r="I22"/>
      <c r="K22" s="96"/>
    </row>
  </sheetData>
  <mergeCells count="13">
    <mergeCell ref="I6:I8"/>
    <mergeCell ref="D7:D8"/>
    <mergeCell ref="E7:E8"/>
    <mergeCell ref="F7:G7"/>
    <mergeCell ref="A1:I1"/>
    <mergeCell ref="A6:A8"/>
    <mergeCell ref="A20:B20"/>
    <mergeCell ref="A4:H4"/>
    <mergeCell ref="B6:B8"/>
    <mergeCell ref="C6:C8"/>
    <mergeCell ref="D6:G6"/>
    <mergeCell ref="H6:H8"/>
    <mergeCell ref="A5:H5"/>
  </mergeCells>
  <printOptions horizontalCentered="1" verticalCentered="1"/>
  <pageMargins left="0" right="0" top="0" bottom="0" header="0" footer="0"/>
  <pageSetup scale="85" orientation="landscape" r:id="rId1"/>
  <headerFooter alignWithMargins="0">
    <oddHeader>&amp;R&amp;"Arial,Negrita"&amp;16ANEXO 2.5E</oddHeader>
    <oddFooter>&amp;F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tabColor rgb="FF92D050"/>
  </sheetPr>
  <dimension ref="A1:AI19"/>
  <sheetViews>
    <sheetView view="pageBreakPreview" zoomScaleNormal="100" zoomScaleSheetLayoutView="100" workbookViewId="0">
      <selection activeCell="A5" sqref="A5:I5"/>
    </sheetView>
  </sheetViews>
  <sheetFormatPr baseColWidth="10" defaultColWidth="11.42578125" defaultRowHeight="12.75" x14ac:dyDescent="0.2"/>
  <cols>
    <col min="1" max="1" width="9" style="21" customWidth="1"/>
    <col min="2" max="2" width="31" style="21" customWidth="1"/>
    <col min="3" max="3" width="18.42578125" style="21" customWidth="1"/>
    <col min="4" max="4" width="16.28515625" style="21" customWidth="1"/>
    <col min="5" max="5" width="16" style="21" customWidth="1"/>
    <col min="6" max="6" width="15.5703125" style="21" customWidth="1"/>
    <col min="7" max="7" width="14.7109375" style="21" customWidth="1"/>
    <col min="8" max="8" width="17.28515625" style="21" customWidth="1"/>
    <col min="9" max="16384" width="11.42578125" style="21"/>
  </cols>
  <sheetData>
    <row r="1" spans="1:35" ht="20.25" x14ac:dyDescent="0.3">
      <c r="A1" s="285"/>
      <c r="B1" s="285"/>
      <c r="C1" s="285"/>
      <c r="D1" s="285"/>
      <c r="E1" s="285"/>
      <c r="F1" s="285"/>
      <c r="G1" s="285"/>
      <c r="H1" s="285"/>
      <c r="I1" s="285"/>
    </row>
    <row r="2" spans="1:35" ht="18" x14ac:dyDescent="0.25">
      <c r="A2" s="364" t="s">
        <v>1270</v>
      </c>
      <c r="B2" s="364"/>
      <c r="C2" s="364"/>
      <c r="D2" s="364"/>
      <c r="E2" s="364"/>
      <c r="F2" s="364"/>
      <c r="G2" s="364"/>
      <c r="H2" s="364"/>
      <c r="I2" s="364"/>
    </row>
    <row r="3" spans="1:35" ht="20.25" x14ac:dyDescent="0.3">
      <c r="A3" s="285" t="s">
        <v>114</v>
      </c>
      <c r="B3" s="285"/>
      <c r="C3" s="285"/>
      <c r="D3" s="285"/>
      <c r="E3" s="285"/>
      <c r="F3" s="285"/>
      <c r="G3" s="285"/>
      <c r="H3" s="285"/>
      <c r="I3" s="285"/>
    </row>
    <row r="4" spans="1:35" x14ac:dyDescent="0.2">
      <c r="A4" s="355" t="s">
        <v>2152</v>
      </c>
      <c r="B4" s="355"/>
      <c r="C4" s="355"/>
      <c r="D4" s="355"/>
      <c r="E4" s="355"/>
      <c r="F4" s="355"/>
      <c r="G4" s="355"/>
      <c r="H4" s="355"/>
      <c r="I4" s="355"/>
    </row>
    <row r="5" spans="1:35" ht="21.75" customHeight="1" x14ac:dyDescent="0.2">
      <c r="A5" s="355" t="s">
        <v>2153</v>
      </c>
      <c r="B5" s="355"/>
      <c r="C5" s="355"/>
      <c r="D5" s="355"/>
      <c r="E5" s="355"/>
      <c r="F5" s="355"/>
      <c r="G5" s="355"/>
      <c r="H5" s="355"/>
      <c r="I5" s="355"/>
    </row>
    <row r="6" spans="1:35" ht="26.25" customHeight="1" x14ac:dyDescent="0.2">
      <c r="A6" s="356" t="s">
        <v>25</v>
      </c>
      <c r="B6" s="359" t="s">
        <v>4</v>
      </c>
      <c r="C6" s="362" t="s">
        <v>93</v>
      </c>
      <c r="D6" s="363" t="s">
        <v>96</v>
      </c>
      <c r="E6" s="363"/>
      <c r="F6" s="363"/>
      <c r="G6" s="363"/>
      <c r="H6" s="362" t="s">
        <v>112</v>
      </c>
      <c r="I6" s="359" t="s">
        <v>2</v>
      </c>
    </row>
    <row r="7" spans="1:35" ht="30" customHeight="1" x14ac:dyDescent="0.2">
      <c r="A7" s="357"/>
      <c r="B7" s="360"/>
      <c r="C7" s="362"/>
      <c r="D7" s="362" t="s">
        <v>40</v>
      </c>
      <c r="E7" s="362" t="s">
        <v>111</v>
      </c>
      <c r="F7" s="363" t="s">
        <v>102</v>
      </c>
      <c r="G7" s="363"/>
      <c r="H7" s="362"/>
      <c r="I7" s="360"/>
    </row>
    <row r="8" spans="1:35" x14ac:dyDescent="0.2">
      <c r="A8" s="358"/>
      <c r="B8" s="361"/>
      <c r="C8" s="362"/>
      <c r="D8" s="362"/>
      <c r="E8" s="362"/>
      <c r="F8" s="161" t="s">
        <v>39</v>
      </c>
      <c r="G8" s="161" t="s">
        <v>38</v>
      </c>
      <c r="H8" s="362"/>
      <c r="I8" s="361"/>
    </row>
    <row r="9" spans="1:35" customFormat="1" ht="18" customHeight="1" x14ac:dyDescent="0.2">
      <c r="A9" s="175">
        <v>1000</v>
      </c>
      <c r="B9" s="179" t="s">
        <v>22</v>
      </c>
      <c r="C9" s="151">
        <v>0</v>
      </c>
      <c r="D9" s="151">
        <v>0</v>
      </c>
      <c r="E9" s="151">
        <v>0</v>
      </c>
      <c r="F9" s="151">
        <v>7224</v>
      </c>
      <c r="G9" s="151">
        <v>7224</v>
      </c>
      <c r="H9" s="151">
        <v>0</v>
      </c>
      <c r="I9" s="176">
        <f>H9/ H19</f>
        <v>0</v>
      </c>
      <c r="AI9" s="165"/>
    </row>
    <row r="10" spans="1:35" customFormat="1" x14ac:dyDescent="0.2">
      <c r="A10" s="175">
        <v>2000</v>
      </c>
      <c r="B10" s="179" t="s">
        <v>106</v>
      </c>
      <c r="C10" s="151">
        <v>0</v>
      </c>
      <c r="D10" s="151">
        <v>0</v>
      </c>
      <c r="E10" s="151">
        <v>0</v>
      </c>
      <c r="F10" s="151">
        <v>45992.800000000003</v>
      </c>
      <c r="G10" s="151">
        <v>45992.800000000003</v>
      </c>
      <c r="H10" s="151">
        <v>0</v>
      </c>
      <c r="I10" s="176">
        <f>H10/ H19</f>
        <v>0</v>
      </c>
      <c r="AI10" s="165"/>
    </row>
    <row r="11" spans="1:35" customFormat="1" x14ac:dyDescent="0.2">
      <c r="A11" s="175">
        <v>3000</v>
      </c>
      <c r="B11" s="179" t="s">
        <v>21</v>
      </c>
      <c r="C11" s="151">
        <v>0</v>
      </c>
      <c r="D11" s="151">
        <v>0</v>
      </c>
      <c r="E11" s="151">
        <v>0</v>
      </c>
      <c r="F11" s="151">
        <v>5568</v>
      </c>
      <c r="G11" s="151">
        <v>5568</v>
      </c>
      <c r="H11" s="151">
        <v>0</v>
      </c>
      <c r="I11" s="176">
        <f>H11/ H19</f>
        <v>0</v>
      </c>
      <c r="AI11" s="165"/>
    </row>
    <row r="12" spans="1:35" customFormat="1" ht="38.25" x14ac:dyDescent="0.2">
      <c r="A12" s="175">
        <v>4000</v>
      </c>
      <c r="B12" s="179" t="s">
        <v>107</v>
      </c>
      <c r="C12" s="151">
        <v>0</v>
      </c>
      <c r="D12" s="151">
        <v>0</v>
      </c>
      <c r="E12" s="151">
        <v>0</v>
      </c>
      <c r="F12" s="151">
        <v>0</v>
      </c>
      <c r="G12" s="151">
        <v>0</v>
      </c>
      <c r="H12" s="151">
        <v>0</v>
      </c>
      <c r="I12" s="176">
        <f>H12/ H19</f>
        <v>0</v>
      </c>
      <c r="AI12" s="165"/>
    </row>
    <row r="13" spans="1:35" customFormat="1" ht="15" x14ac:dyDescent="0.25">
      <c r="A13" s="150" t="s">
        <v>37</v>
      </c>
      <c r="B13" s="150"/>
      <c r="C13" s="153">
        <f>SUM(C9:C12)</f>
        <v>0</v>
      </c>
      <c r="D13" s="153">
        <f t="shared" ref="D13:H13" si="0">SUM(D9:D12)</f>
        <v>0</v>
      </c>
      <c r="E13" s="153">
        <f t="shared" si="0"/>
        <v>0</v>
      </c>
      <c r="F13" s="153">
        <f t="shared" si="0"/>
        <v>58784.800000000003</v>
      </c>
      <c r="G13" s="153">
        <f t="shared" si="0"/>
        <v>58784.800000000003</v>
      </c>
      <c r="H13" s="153">
        <f t="shared" si="0"/>
        <v>0</v>
      </c>
      <c r="I13" s="177">
        <f>H13/ H19</f>
        <v>0</v>
      </c>
      <c r="AI13" s="165"/>
    </row>
    <row r="14" spans="1:35" customFormat="1" ht="25.5" x14ac:dyDescent="0.2">
      <c r="A14" s="175">
        <v>5000</v>
      </c>
      <c r="B14" s="179" t="s">
        <v>101</v>
      </c>
      <c r="C14" s="151">
        <v>0</v>
      </c>
      <c r="D14" s="151">
        <v>0</v>
      </c>
      <c r="E14" s="151">
        <v>0</v>
      </c>
      <c r="F14" s="151">
        <v>134377.9800000001</v>
      </c>
      <c r="G14" s="151">
        <v>2090</v>
      </c>
      <c r="H14" s="151">
        <v>132287.9800000001</v>
      </c>
      <c r="I14" s="176">
        <f>H14/ H19</f>
        <v>1</v>
      </c>
      <c r="AI14" s="165"/>
    </row>
    <row r="15" spans="1:35" customFormat="1" x14ac:dyDescent="0.2">
      <c r="A15" s="175">
        <v>6000</v>
      </c>
      <c r="B15" s="167" t="s">
        <v>36</v>
      </c>
      <c r="C15" s="151">
        <v>0</v>
      </c>
      <c r="D15" s="151">
        <v>0</v>
      </c>
      <c r="E15" s="151">
        <v>0</v>
      </c>
      <c r="F15" s="151">
        <v>0</v>
      </c>
      <c r="G15" s="151">
        <v>0</v>
      </c>
      <c r="H15" s="151">
        <v>0</v>
      </c>
      <c r="I15" s="176">
        <f>H15/ H19</f>
        <v>0</v>
      </c>
      <c r="AI15" s="165"/>
    </row>
    <row r="16" spans="1:35" customFormat="1" ht="15" x14ac:dyDescent="0.25">
      <c r="A16" s="150" t="s">
        <v>92</v>
      </c>
      <c r="B16" s="150"/>
      <c r="C16" s="153">
        <f>SUM(C14:C15)</f>
        <v>0</v>
      </c>
      <c r="D16" s="153">
        <f t="shared" ref="D16:H16" si="1">SUM(D14:D15)</f>
        <v>0</v>
      </c>
      <c r="E16" s="153">
        <f t="shared" si="1"/>
        <v>0</v>
      </c>
      <c r="F16" s="153">
        <f t="shared" si="1"/>
        <v>134377.9800000001</v>
      </c>
      <c r="G16" s="153">
        <f t="shared" si="1"/>
        <v>2090</v>
      </c>
      <c r="H16" s="153">
        <f t="shared" si="1"/>
        <v>132287.9800000001</v>
      </c>
      <c r="I16" s="177">
        <f>H16/ H19</f>
        <v>1</v>
      </c>
      <c r="AI16" s="165"/>
    </row>
    <row r="17" spans="1:35" customFormat="1" ht="14.25" customHeight="1" x14ac:dyDescent="0.2">
      <c r="A17" s="175">
        <v>7000</v>
      </c>
      <c r="B17" s="167" t="s">
        <v>35</v>
      </c>
      <c r="C17" s="151">
        <v>0</v>
      </c>
      <c r="D17" s="151">
        <v>207292.84000000008</v>
      </c>
      <c r="E17" s="151">
        <v>75004.859999999986</v>
      </c>
      <c r="F17" s="151">
        <v>60874.8</v>
      </c>
      <c r="G17" s="151">
        <v>193162.78000000009</v>
      </c>
      <c r="H17" s="151">
        <v>9.9999999999999994E-12</v>
      </c>
      <c r="I17" s="176">
        <f>H17/ H19</f>
        <v>7.5592657775861357E-17</v>
      </c>
      <c r="AI17" s="165"/>
    </row>
    <row r="18" spans="1:35" customFormat="1" ht="15" x14ac:dyDescent="0.25">
      <c r="A18" s="150" t="s">
        <v>7</v>
      </c>
      <c r="B18" s="150"/>
      <c r="C18" s="153">
        <f>SUM(C17)</f>
        <v>0</v>
      </c>
      <c r="D18" s="153">
        <f t="shared" ref="D18:H18" si="2">SUM(D17)</f>
        <v>207292.84000000008</v>
      </c>
      <c r="E18" s="153">
        <f t="shared" si="2"/>
        <v>75004.859999999986</v>
      </c>
      <c r="F18" s="153">
        <f t="shared" si="2"/>
        <v>60874.8</v>
      </c>
      <c r="G18" s="153">
        <f t="shared" si="2"/>
        <v>193162.78000000009</v>
      </c>
      <c r="H18" s="153">
        <f t="shared" si="2"/>
        <v>9.9999999999999994E-12</v>
      </c>
      <c r="I18" s="177">
        <f>H18/ H19</f>
        <v>7.5592657775861357E-17</v>
      </c>
      <c r="AI18" s="165"/>
    </row>
    <row r="19" spans="1:35" customFormat="1" ht="21" x14ac:dyDescent="0.35">
      <c r="A19" s="347" t="s">
        <v>5</v>
      </c>
      <c r="B19" s="348"/>
      <c r="C19" s="153">
        <f>+C13+C16+C18</f>
        <v>0</v>
      </c>
      <c r="D19" s="153">
        <f>+D13+D16+D18</f>
        <v>207292.84000000008</v>
      </c>
      <c r="E19" s="153">
        <f>+E13+E16+E18</f>
        <v>75004.859999999986</v>
      </c>
      <c r="F19" s="153">
        <f>+F13+F16+F18</f>
        <v>254037.58000000007</v>
      </c>
      <c r="G19" s="153">
        <f>+G13+G16+G18</f>
        <v>254037.58000000007</v>
      </c>
      <c r="H19" s="153">
        <f t="shared" ref="H19" si="3">C19+D19-E19+F19-G19</f>
        <v>132287.9800000001</v>
      </c>
      <c r="I19" s="177">
        <f>H19/ H19</f>
        <v>1</v>
      </c>
      <c r="AI19" s="165"/>
    </row>
  </sheetData>
  <mergeCells count="15">
    <mergeCell ref="A1:I1"/>
    <mergeCell ref="A2:I2"/>
    <mergeCell ref="A3:I3"/>
    <mergeCell ref="A4:I4"/>
    <mergeCell ref="A5:I5"/>
    <mergeCell ref="I6:I8"/>
    <mergeCell ref="D7:D8"/>
    <mergeCell ref="E7:E8"/>
    <mergeCell ref="F7:G7"/>
    <mergeCell ref="A19:B19"/>
    <mergeCell ref="A6:A8"/>
    <mergeCell ref="B6:B8"/>
    <mergeCell ref="C6:C8"/>
    <mergeCell ref="D6:G6"/>
    <mergeCell ref="H6:H8"/>
  </mergeCells>
  <printOptions horizontalCentered="1" verticalCentered="1"/>
  <pageMargins left="0" right="0" top="0" bottom="0" header="0" footer="0"/>
  <pageSetup scale="90" orientation="landscape" r:id="rId1"/>
  <headerFooter alignWithMargins="0">
    <oddHeader xml:space="preserve">&amp;R&amp;"Arial,Negrita"&amp;16ANEXO 2.5F </oddHeader>
    <oddFooter>&amp;F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tabColor rgb="FF92D050"/>
  </sheetPr>
  <dimension ref="A1:AI20"/>
  <sheetViews>
    <sheetView view="pageBreakPreview" zoomScale="115" zoomScaleNormal="100" zoomScaleSheetLayoutView="115" workbookViewId="0">
      <selection activeCell="A5" sqref="A5:I5"/>
    </sheetView>
  </sheetViews>
  <sheetFormatPr baseColWidth="10" defaultColWidth="11.42578125" defaultRowHeight="12.75" x14ac:dyDescent="0.2"/>
  <cols>
    <col min="1" max="1" width="10" style="21" customWidth="1"/>
    <col min="2" max="2" width="42.140625" style="21" customWidth="1"/>
    <col min="3" max="3" width="18.42578125" style="21" customWidth="1"/>
    <col min="4" max="4" width="16" style="21" customWidth="1"/>
    <col min="5" max="5" width="16.28515625" style="21" customWidth="1"/>
    <col min="6" max="7" width="15.85546875" style="21" customWidth="1"/>
    <col min="8" max="8" width="17.28515625" style="21" customWidth="1"/>
    <col min="9" max="10" width="11.42578125" style="21"/>
    <col min="11" max="11" width="12.85546875" style="21" bestFit="1" customWidth="1"/>
    <col min="12" max="16384" width="11.42578125" style="21"/>
  </cols>
  <sheetData>
    <row r="1" spans="1:35" ht="20.25" x14ac:dyDescent="0.3">
      <c r="A1" s="285"/>
      <c r="B1" s="285"/>
      <c r="C1" s="285"/>
      <c r="D1" s="285"/>
      <c r="E1" s="285"/>
      <c r="F1" s="285"/>
      <c r="G1" s="285"/>
      <c r="H1" s="285"/>
      <c r="I1" s="285"/>
    </row>
    <row r="2" spans="1:35" ht="18" x14ac:dyDescent="0.25">
      <c r="A2" s="364" t="s">
        <v>1270</v>
      </c>
      <c r="B2" s="364"/>
      <c r="C2" s="364"/>
      <c r="D2" s="364"/>
      <c r="E2" s="364"/>
      <c r="F2" s="364"/>
      <c r="G2" s="364"/>
      <c r="H2" s="364"/>
      <c r="I2" s="364"/>
    </row>
    <row r="3" spans="1:35" ht="20.25" x14ac:dyDescent="0.3">
      <c r="A3" s="285" t="s">
        <v>114</v>
      </c>
      <c r="B3" s="285"/>
      <c r="C3" s="285"/>
      <c r="D3" s="285"/>
      <c r="E3" s="285"/>
      <c r="F3" s="285"/>
      <c r="G3" s="285"/>
      <c r="H3" s="285"/>
      <c r="I3" s="285"/>
    </row>
    <row r="4" spans="1:35" ht="18" x14ac:dyDescent="0.25">
      <c r="A4" s="315" t="s">
        <v>2152</v>
      </c>
      <c r="B4" s="315"/>
      <c r="C4" s="315"/>
      <c r="D4" s="315"/>
      <c r="E4" s="315"/>
      <c r="F4" s="315"/>
      <c r="G4" s="315"/>
      <c r="H4" s="315"/>
      <c r="I4" s="315"/>
    </row>
    <row r="5" spans="1:35" ht="18" x14ac:dyDescent="0.25">
      <c r="A5" s="315" t="s">
        <v>373</v>
      </c>
      <c r="B5" s="315"/>
      <c r="C5" s="315"/>
      <c r="D5" s="315"/>
      <c r="E5" s="315"/>
      <c r="F5" s="315"/>
      <c r="G5" s="315"/>
      <c r="H5" s="315"/>
      <c r="I5" s="315"/>
    </row>
    <row r="6" spans="1:35" ht="26.25" customHeight="1" x14ac:dyDescent="0.2">
      <c r="A6" s="356" t="s">
        <v>25</v>
      </c>
      <c r="B6" s="359" t="s">
        <v>4</v>
      </c>
      <c r="C6" s="362" t="s">
        <v>93</v>
      </c>
      <c r="D6" s="363" t="s">
        <v>96</v>
      </c>
      <c r="E6" s="363"/>
      <c r="F6" s="363"/>
      <c r="G6" s="363"/>
      <c r="H6" s="362" t="s">
        <v>112</v>
      </c>
      <c r="I6" s="359" t="s">
        <v>2</v>
      </c>
    </row>
    <row r="7" spans="1:35" ht="30" customHeight="1" x14ac:dyDescent="0.2">
      <c r="A7" s="357"/>
      <c r="B7" s="360"/>
      <c r="C7" s="362"/>
      <c r="D7" s="363" t="s">
        <v>40</v>
      </c>
      <c r="E7" s="363" t="s">
        <v>111</v>
      </c>
      <c r="F7" s="363" t="s">
        <v>102</v>
      </c>
      <c r="G7" s="363"/>
      <c r="H7" s="362"/>
      <c r="I7" s="360"/>
    </row>
    <row r="8" spans="1:35" x14ac:dyDescent="0.2">
      <c r="A8" s="358"/>
      <c r="B8" s="361"/>
      <c r="C8" s="362"/>
      <c r="D8" s="363"/>
      <c r="E8" s="363"/>
      <c r="F8" s="146" t="s">
        <v>39</v>
      </c>
      <c r="G8" s="146" t="s">
        <v>38</v>
      </c>
      <c r="H8" s="362"/>
      <c r="I8" s="361"/>
    </row>
    <row r="9" spans="1:35" customFormat="1" x14ac:dyDescent="0.2">
      <c r="A9" s="187">
        <v>1000</v>
      </c>
      <c r="B9" s="188" t="s">
        <v>22</v>
      </c>
      <c r="C9" s="151">
        <v>0</v>
      </c>
      <c r="D9" s="151">
        <v>0</v>
      </c>
      <c r="E9" s="151">
        <v>0</v>
      </c>
      <c r="F9" s="151">
        <v>2449261.1400000006</v>
      </c>
      <c r="G9" s="151">
        <v>678648.85000000021</v>
      </c>
      <c r="H9" s="151">
        <v>1770612.2900000005</v>
      </c>
      <c r="I9" s="176">
        <f>H9/ H19</f>
        <v>0.14754779655861691</v>
      </c>
      <c r="AI9" s="165"/>
    </row>
    <row r="10" spans="1:35" customFormat="1" x14ac:dyDescent="0.2">
      <c r="A10" s="187">
        <v>2000</v>
      </c>
      <c r="B10" s="188" t="s">
        <v>106</v>
      </c>
      <c r="C10" s="151">
        <v>0</v>
      </c>
      <c r="D10" s="151">
        <v>0</v>
      </c>
      <c r="E10" s="151">
        <v>0</v>
      </c>
      <c r="F10" s="151">
        <v>4008000.0000000009</v>
      </c>
      <c r="G10" s="151">
        <v>831641.12000000023</v>
      </c>
      <c r="H10" s="151">
        <v>3176358.8800000004</v>
      </c>
      <c r="I10" s="176">
        <f>H10/ H19</f>
        <v>0.26469078322245027</v>
      </c>
      <c r="AI10" s="165"/>
    </row>
    <row r="11" spans="1:35" customFormat="1" x14ac:dyDescent="0.2">
      <c r="A11" s="187">
        <v>3000</v>
      </c>
      <c r="B11" s="188" t="s">
        <v>21</v>
      </c>
      <c r="C11" s="151">
        <v>0</v>
      </c>
      <c r="D11" s="151">
        <v>0</v>
      </c>
      <c r="E11" s="151">
        <v>0</v>
      </c>
      <c r="F11" s="151">
        <v>3750801.290000001</v>
      </c>
      <c r="G11" s="151">
        <v>279338.58000000007</v>
      </c>
      <c r="H11" s="151">
        <v>3471462.7100000009</v>
      </c>
      <c r="I11" s="176">
        <f>H11/ H19</f>
        <v>0.28928223111786089</v>
      </c>
      <c r="AI11" s="165"/>
    </row>
    <row r="12" spans="1:35" customFormat="1" ht="25.5" x14ac:dyDescent="0.2">
      <c r="A12" s="187">
        <v>4000</v>
      </c>
      <c r="B12" s="189" t="s">
        <v>107</v>
      </c>
      <c r="C12" s="151">
        <v>0</v>
      </c>
      <c r="D12" s="151">
        <v>0</v>
      </c>
      <c r="E12" s="151">
        <v>0</v>
      </c>
      <c r="F12" s="151">
        <v>126000</v>
      </c>
      <c r="G12" s="151">
        <v>54000.000000000007</v>
      </c>
      <c r="H12" s="151">
        <v>71999.999999999985</v>
      </c>
      <c r="I12" s="176">
        <f>H12/ H19</f>
        <v>5.999868752871027E-3</v>
      </c>
      <c r="AI12" s="165"/>
    </row>
    <row r="13" spans="1:35" customFormat="1" ht="15" x14ac:dyDescent="0.25">
      <c r="A13" s="150" t="s">
        <v>37</v>
      </c>
      <c r="B13" s="150"/>
      <c r="C13" s="153">
        <f>SUM(C9:C12)</f>
        <v>0</v>
      </c>
      <c r="D13" s="153">
        <f t="shared" ref="D13:H13" si="0">SUM(D9:D12)</f>
        <v>0</v>
      </c>
      <c r="E13" s="153">
        <f t="shared" si="0"/>
        <v>0</v>
      </c>
      <c r="F13" s="153">
        <f t="shared" si="0"/>
        <v>10334062.430000003</v>
      </c>
      <c r="G13" s="153">
        <f t="shared" si="0"/>
        <v>1843628.5500000005</v>
      </c>
      <c r="H13" s="153">
        <f t="shared" si="0"/>
        <v>8490433.8800000027</v>
      </c>
      <c r="I13" s="177">
        <f>H13/ H19</f>
        <v>0.70752067965179921</v>
      </c>
      <c r="AI13" s="165"/>
    </row>
    <row r="14" spans="1:35" customFormat="1" ht="25.5" x14ac:dyDescent="0.2">
      <c r="A14" s="175">
        <v>5000</v>
      </c>
      <c r="B14" s="179" t="s">
        <v>101</v>
      </c>
      <c r="C14" s="151">
        <v>0</v>
      </c>
      <c r="D14" s="151">
        <v>0</v>
      </c>
      <c r="E14" s="151">
        <v>0</v>
      </c>
      <c r="F14" s="151">
        <v>2639600.0000000009</v>
      </c>
      <c r="G14" s="151">
        <v>198621.12000000008</v>
      </c>
      <c r="H14" s="151">
        <v>2440978.8800000008</v>
      </c>
      <c r="I14" s="176">
        <f>H14/ H19</f>
        <v>0.20341045706291838</v>
      </c>
      <c r="AI14" s="165"/>
    </row>
    <row r="15" spans="1:35" customFormat="1" x14ac:dyDescent="0.2">
      <c r="A15" s="175">
        <v>6000</v>
      </c>
      <c r="B15" s="167" t="s">
        <v>36</v>
      </c>
      <c r="C15" s="151">
        <v>0</v>
      </c>
      <c r="D15" s="151">
        <v>0</v>
      </c>
      <c r="E15" s="151">
        <v>0</v>
      </c>
      <c r="F15" s="151">
        <v>350000.00000000006</v>
      </c>
      <c r="G15" s="151">
        <v>7061.86</v>
      </c>
      <c r="H15" s="151">
        <v>342938.14000000007</v>
      </c>
      <c r="I15" s="176">
        <f>H15/ H19</f>
        <v>2.8577553199357088E-2</v>
      </c>
      <c r="AI15" s="165"/>
    </row>
    <row r="16" spans="1:35" customFormat="1" ht="15" x14ac:dyDescent="0.25">
      <c r="A16" s="150" t="s">
        <v>92</v>
      </c>
      <c r="B16" s="150"/>
      <c r="C16" s="153">
        <f>SUM(C14:C15)</f>
        <v>0</v>
      </c>
      <c r="D16" s="153">
        <f t="shared" ref="D16:H16" si="1">SUM(D14:D15)</f>
        <v>0</v>
      </c>
      <c r="E16" s="153">
        <f t="shared" si="1"/>
        <v>0</v>
      </c>
      <c r="F16" s="153">
        <f t="shared" si="1"/>
        <v>2989600.0000000009</v>
      </c>
      <c r="G16" s="153">
        <f t="shared" si="1"/>
        <v>205682.98000000007</v>
      </c>
      <c r="H16" s="153">
        <f t="shared" si="1"/>
        <v>2783917.0200000009</v>
      </c>
      <c r="I16" s="177">
        <f>H16/ H19</f>
        <v>0.23198801026227547</v>
      </c>
      <c r="AI16" s="165"/>
    </row>
    <row r="17" spans="1:35" customFormat="1" x14ac:dyDescent="0.2">
      <c r="A17" s="175">
        <v>7000</v>
      </c>
      <c r="B17" s="167" t="s">
        <v>35</v>
      </c>
      <c r="C17" s="151">
        <v>11000000</v>
      </c>
      <c r="D17" s="151">
        <v>2000262.5</v>
      </c>
      <c r="E17" s="151">
        <v>1000000</v>
      </c>
      <c r="F17" s="151">
        <v>726229.83000000019</v>
      </c>
      <c r="G17" s="151">
        <v>12000580.729999999</v>
      </c>
      <c r="H17" s="151">
        <v>725911.60000000021</v>
      </c>
      <c r="I17" s="176">
        <f>H17/ H19</f>
        <v>6.049131008592519E-2</v>
      </c>
      <c r="AI17" s="165"/>
    </row>
    <row r="18" spans="1:35" customFormat="1" ht="15" x14ac:dyDescent="0.25">
      <c r="A18" s="150" t="s">
        <v>7</v>
      </c>
      <c r="B18" s="150"/>
      <c r="C18" s="153">
        <f>+C17</f>
        <v>11000000</v>
      </c>
      <c r="D18" s="153">
        <f>+D17</f>
        <v>2000262.5</v>
      </c>
      <c r="E18" s="153">
        <f>+E17</f>
        <v>1000000</v>
      </c>
      <c r="F18" s="153">
        <f>+F17</f>
        <v>726229.83000000019</v>
      </c>
      <c r="G18" s="153">
        <f>+G17</f>
        <v>12000580.729999999</v>
      </c>
      <c r="H18" s="153">
        <f t="shared" ref="H18" si="2">C18+D18-E18+F18-G18</f>
        <v>725911.60000000149</v>
      </c>
      <c r="I18" s="177">
        <f>H18/ H19</f>
        <v>6.0491310085925301E-2</v>
      </c>
      <c r="AI18" s="165"/>
    </row>
    <row r="19" spans="1:35" customFormat="1" ht="21" x14ac:dyDescent="0.35">
      <c r="A19" s="347" t="s">
        <v>5</v>
      </c>
      <c r="B19" s="348"/>
      <c r="C19" s="153">
        <f>SUM(C18+C16+C13)</f>
        <v>11000000</v>
      </c>
      <c r="D19" s="153">
        <f t="shared" ref="D19:H19" si="3">SUM(D18+D16+D13)</f>
        <v>2000262.5</v>
      </c>
      <c r="E19" s="153">
        <f t="shared" si="3"/>
        <v>1000000</v>
      </c>
      <c r="F19" s="153">
        <f t="shared" si="3"/>
        <v>14049892.260000005</v>
      </c>
      <c r="G19" s="153">
        <f t="shared" si="3"/>
        <v>14049892.26</v>
      </c>
      <c r="H19" s="153">
        <f t="shared" si="3"/>
        <v>12000262.500000006</v>
      </c>
      <c r="I19" s="177">
        <f>H19/ H19</f>
        <v>1</v>
      </c>
      <c r="AI19" s="165"/>
    </row>
    <row r="20" spans="1:35" x14ac:dyDescent="0.2">
      <c r="H20" s="26"/>
    </row>
  </sheetData>
  <mergeCells count="15">
    <mergeCell ref="A19:B19"/>
    <mergeCell ref="A2:I2"/>
    <mergeCell ref="E7:E8"/>
    <mergeCell ref="F7:G7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D7:D8"/>
    <mergeCell ref="A5:I5"/>
  </mergeCells>
  <printOptions horizontalCentered="1" verticalCentered="1"/>
  <pageMargins left="0" right="0" top="0" bottom="0" header="0" footer="0"/>
  <pageSetup scale="84" orientation="landscape" r:id="rId1"/>
  <headerFooter alignWithMargins="0">
    <oddHeader>&amp;R&amp;"Arial,Negrita"&amp;16ANEXO 2.5G</oddHeader>
    <oddFooter>&amp;F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tabColor rgb="FF92D050"/>
  </sheetPr>
  <dimension ref="A1:AI20"/>
  <sheetViews>
    <sheetView view="pageBreakPreview" zoomScaleNormal="100" zoomScaleSheetLayoutView="100" workbookViewId="0">
      <selection activeCell="A5" sqref="A5:I5"/>
    </sheetView>
  </sheetViews>
  <sheetFormatPr baseColWidth="10" defaultColWidth="11.42578125" defaultRowHeight="12.75" x14ac:dyDescent="0.2"/>
  <cols>
    <col min="1" max="1" width="10" style="21" customWidth="1"/>
    <col min="2" max="2" width="42.140625" style="21" customWidth="1"/>
    <col min="3" max="3" width="18.42578125" style="21" customWidth="1"/>
    <col min="4" max="4" width="17.140625" style="21" customWidth="1"/>
    <col min="5" max="5" width="16.28515625" style="21" customWidth="1"/>
    <col min="6" max="7" width="15.85546875" style="21" customWidth="1"/>
    <col min="8" max="8" width="17.28515625" style="21" customWidth="1"/>
    <col min="9" max="10" width="11.42578125" style="21"/>
    <col min="11" max="11" width="12.85546875" style="21" bestFit="1" customWidth="1"/>
    <col min="12" max="16384" width="11.42578125" style="21"/>
  </cols>
  <sheetData>
    <row r="1" spans="1:35" ht="20.25" x14ac:dyDescent="0.3">
      <c r="A1" s="285"/>
      <c r="B1" s="285"/>
      <c r="C1" s="285"/>
      <c r="D1" s="285"/>
      <c r="E1" s="285"/>
      <c r="F1" s="285"/>
      <c r="G1" s="285"/>
      <c r="H1" s="285"/>
      <c r="I1" s="285"/>
    </row>
    <row r="2" spans="1:35" ht="18" x14ac:dyDescent="0.25">
      <c r="A2" s="364" t="s">
        <v>1270</v>
      </c>
      <c r="B2" s="364"/>
      <c r="C2" s="364"/>
      <c r="D2" s="364"/>
      <c r="E2" s="364"/>
      <c r="F2" s="364"/>
      <c r="G2" s="364"/>
      <c r="H2" s="364"/>
      <c r="I2" s="364"/>
    </row>
    <row r="3" spans="1:35" ht="20.25" x14ac:dyDescent="0.3">
      <c r="A3" s="285" t="s">
        <v>114</v>
      </c>
      <c r="B3" s="285"/>
      <c r="C3" s="285"/>
      <c r="D3" s="285"/>
      <c r="E3" s="285"/>
      <c r="F3" s="285"/>
      <c r="G3" s="285"/>
      <c r="H3" s="285"/>
      <c r="I3" s="285"/>
    </row>
    <row r="4" spans="1:35" ht="18" x14ac:dyDescent="0.25">
      <c r="A4" s="315" t="s">
        <v>2152</v>
      </c>
      <c r="B4" s="315"/>
      <c r="C4" s="315"/>
      <c r="D4" s="315"/>
      <c r="E4" s="315"/>
      <c r="F4" s="315"/>
      <c r="G4" s="315"/>
      <c r="H4" s="315"/>
      <c r="I4" s="315"/>
    </row>
    <row r="5" spans="1:35" ht="18" x14ac:dyDescent="0.25">
      <c r="A5" s="315" t="s">
        <v>2154</v>
      </c>
      <c r="B5" s="315"/>
      <c r="C5" s="315"/>
      <c r="D5" s="315"/>
      <c r="E5" s="315"/>
      <c r="F5" s="315"/>
      <c r="G5" s="315"/>
      <c r="H5" s="315"/>
      <c r="I5" s="315"/>
    </row>
    <row r="6" spans="1:35" ht="26.25" customHeight="1" x14ac:dyDescent="0.2">
      <c r="A6" s="356" t="s">
        <v>25</v>
      </c>
      <c r="B6" s="359" t="s">
        <v>4</v>
      </c>
      <c r="C6" s="362" t="s">
        <v>93</v>
      </c>
      <c r="D6" s="363" t="s">
        <v>96</v>
      </c>
      <c r="E6" s="363"/>
      <c r="F6" s="363"/>
      <c r="G6" s="363"/>
      <c r="H6" s="362" t="s">
        <v>112</v>
      </c>
      <c r="I6" s="359" t="s">
        <v>2</v>
      </c>
    </row>
    <row r="7" spans="1:35" ht="30" customHeight="1" x14ac:dyDescent="0.2">
      <c r="A7" s="357"/>
      <c r="B7" s="360"/>
      <c r="C7" s="362"/>
      <c r="D7" s="363" t="s">
        <v>40</v>
      </c>
      <c r="E7" s="363" t="s">
        <v>111</v>
      </c>
      <c r="F7" s="363" t="s">
        <v>102</v>
      </c>
      <c r="G7" s="363"/>
      <c r="H7" s="362"/>
      <c r="I7" s="360"/>
    </row>
    <row r="8" spans="1:35" x14ac:dyDescent="0.2">
      <c r="A8" s="358"/>
      <c r="B8" s="361"/>
      <c r="C8" s="362"/>
      <c r="D8" s="363"/>
      <c r="E8" s="363"/>
      <c r="F8" s="161" t="s">
        <v>39</v>
      </c>
      <c r="G8" s="161" t="s">
        <v>38</v>
      </c>
      <c r="H8" s="362"/>
      <c r="I8" s="361"/>
    </row>
    <row r="9" spans="1:35" customFormat="1" x14ac:dyDescent="0.2">
      <c r="A9" s="187">
        <v>1000</v>
      </c>
      <c r="B9" s="188" t="s">
        <v>22</v>
      </c>
      <c r="C9" s="151">
        <v>0</v>
      </c>
      <c r="D9" s="151">
        <v>0</v>
      </c>
      <c r="E9" s="151">
        <v>0</v>
      </c>
      <c r="F9" s="151">
        <v>0</v>
      </c>
      <c r="G9" s="151">
        <v>0</v>
      </c>
      <c r="H9" s="151">
        <v>0</v>
      </c>
      <c r="I9" s="176">
        <f>H9/ H19</f>
        <v>0</v>
      </c>
      <c r="AI9" s="165"/>
    </row>
    <row r="10" spans="1:35" customFormat="1" x14ac:dyDescent="0.2">
      <c r="A10" s="187">
        <v>2000</v>
      </c>
      <c r="B10" s="188" t="s">
        <v>106</v>
      </c>
      <c r="C10" s="151">
        <v>0</v>
      </c>
      <c r="D10" s="151">
        <v>120000</v>
      </c>
      <c r="E10" s="151">
        <v>0</v>
      </c>
      <c r="F10" s="151">
        <v>0</v>
      </c>
      <c r="G10" s="151">
        <v>0</v>
      </c>
      <c r="H10" s="151">
        <v>120000</v>
      </c>
      <c r="I10" s="176">
        <f>H10/ H19</f>
        <v>0.10256410256410256</v>
      </c>
      <c r="AI10" s="165"/>
    </row>
    <row r="11" spans="1:35" customFormat="1" x14ac:dyDescent="0.2">
      <c r="A11" s="187">
        <v>3000</v>
      </c>
      <c r="B11" s="188" t="s">
        <v>21</v>
      </c>
      <c r="C11" s="151">
        <v>0</v>
      </c>
      <c r="D11" s="151">
        <v>0</v>
      </c>
      <c r="E11" s="151">
        <v>0</v>
      </c>
      <c r="F11" s="151">
        <v>0</v>
      </c>
      <c r="G11" s="151">
        <v>0</v>
      </c>
      <c r="H11" s="151">
        <v>0</v>
      </c>
      <c r="I11" s="176">
        <f>H11/ H19</f>
        <v>0</v>
      </c>
      <c r="AI11" s="165"/>
    </row>
    <row r="12" spans="1:35" customFormat="1" ht="25.5" x14ac:dyDescent="0.2">
      <c r="A12" s="187">
        <v>4000</v>
      </c>
      <c r="B12" s="189" t="s">
        <v>107</v>
      </c>
      <c r="C12" s="151">
        <v>0</v>
      </c>
      <c r="D12" s="151">
        <v>0</v>
      </c>
      <c r="E12" s="151">
        <v>0</v>
      </c>
      <c r="F12" s="151">
        <v>0</v>
      </c>
      <c r="G12" s="151">
        <v>0</v>
      </c>
      <c r="H12" s="151">
        <v>0</v>
      </c>
      <c r="I12" s="176">
        <f>H12/ H19</f>
        <v>0</v>
      </c>
      <c r="AI12" s="165"/>
    </row>
    <row r="13" spans="1:35" customFormat="1" ht="15" x14ac:dyDescent="0.25">
      <c r="A13" s="150" t="s">
        <v>37</v>
      </c>
      <c r="B13" s="150"/>
      <c r="C13" s="153">
        <f>SUM(C9:C12)</f>
        <v>0</v>
      </c>
      <c r="D13" s="153">
        <f t="shared" ref="D13:H13" si="0">SUM(D9:D12)</f>
        <v>120000</v>
      </c>
      <c r="E13" s="153">
        <f t="shared" si="0"/>
        <v>0</v>
      </c>
      <c r="F13" s="153">
        <f t="shared" si="0"/>
        <v>0</v>
      </c>
      <c r="G13" s="153">
        <f t="shared" si="0"/>
        <v>0</v>
      </c>
      <c r="H13" s="153">
        <f t="shared" si="0"/>
        <v>120000</v>
      </c>
      <c r="I13" s="177">
        <f>H13/ H19</f>
        <v>0.10256410256410256</v>
      </c>
      <c r="AI13" s="165"/>
    </row>
    <row r="14" spans="1:35" customFormat="1" ht="25.5" x14ac:dyDescent="0.2">
      <c r="A14" s="175">
        <v>5000</v>
      </c>
      <c r="B14" s="179" t="s">
        <v>101</v>
      </c>
      <c r="C14" s="151">
        <v>0</v>
      </c>
      <c r="D14" s="151">
        <v>1050000</v>
      </c>
      <c r="E14" s="151">
        <v>0</v>
      </c>
      <c r="F14" s="151">
        <v>0</v>
      </c>
      <c r="G14" s="151">
        <v>0</v>
      </c>
      <c r="H14" s="151">
        <v>1050000</v>
      </c>
      <c r="I14" s="176">
        <f>H14/ H19</f>
        <v>0.89743589743589747</v>
      </c>
      <c r="AI14" s="165"/>
    </row>
    <row r="15" spans="1:35" customFormat="1" x14ac:dyDescent="0.2">
      <c r="A15" s="175">
        <v>6000</v>
      </c>
      <c r="B15" s="167" t="s">
        <v>36</v>
      </c>
      <c r="C15" s="151">
        <v>0</v>
      </c>
      <c r="D15" s="151">
        <v>0</v>
      </c>
      <c r="E15" s="151">
        <v>0</v>
      </c>
      <c r="F15" s="151">
        <v>0</v>
      </c>
      <c r="G15" s="151">
        <v>0</v>
      </c>
      <c r="H15" s="151">
        <v>0</v>
      </c>
      <c r="I15" s="176">
        <f>H15/ H19</f>
        <v>0</v>
      </c>
      <c r="AI15" s="165"/>
    </row>
    <row r="16" spans="1:35" customFormat="1" ht="15" x14ac:dyDescent="0.25">
      <c r="A16" s="150" t="s">
        <v>92</v>
      </c>
      <c r="B16" s="150"/>
      <c r="C16" s="153">
        <f>SUM(C14:C15)</f>
        <v>0</v>
      </c>
      <c r="D16" s="153">
        <f t="shared" ref="D16:H16" si="1">SUM(D14:D15)</f>
        <v>1050000</v>
      </c>
      <c r="E16" s="153">
        <f t="shared" si="1"/>
        <v>0</v>
      </c>
      <c r="F16" s="153">
        <f t="shared" si="1"/>
        <v>0</v>
      </c>
      <c r="G16" s="153">
        <f t="shared" si="1"/>
        <v>0</v>
      </c>
      <c r="H16" s="153">
        <f t="shared" si="1"/>
        <v>1050000</v>
      </c>
      <c r="I16" s="177">
        <f>H16/ H19</f>
        <v>0.89743589743589747</v>
      </c>
      <c r="AI16" s="165"/>
    </row>
    <row r="17" spans="1:35" customFormat="1" x14ac:dyDescent="0.2">
      <c r="A17" s="175">
        <v>7000</v>
      </c>
      <c r="B17" s="167" t="s">
        <v>35</v>
      </c>
      <c r="C17" s="151">
        <v>0</v>
      </c>
      <c r="D17" s="151">
        <v>0</v>
      </c>
      <c r="E17" s="151">
        <v>0</v>
      </c>
      <c r="F17" s="151">
        <v>0</v>
      </c>
      <c r="G17" s="151">
        <v>0</v>
      </c>
      <c r="H17" s="151">
        <v>0</v>
      </c>
      <c r="I17" s="176">
        <f>H17/ H19</f>
        <v>0</v>
      </c>
      <c r="AI17" s="165"/>
    </row>
    <row r="18" spans="1:35" customFormat="1" ht="15" x14ac:dyDescent="0.25">
      <c r="A18" s="150" t="s">
        <v>7</v>
      </c>
      <c r="B18" s="150"/>
      <c r="C18" s="153">
        <f>+C17</f>
        <v>0</v>
      </c>
      <c r="D18" s="153">
        <f>+D17</f>
        <v>0</v>
      </c>
      <c r="E18" s="153">
        <f>+E17</f>
        <v>0</v>
      </c>
      <c r="F18" s="153">
        <f>+F17</f>
        <v>0</v>
      </c>
      <c r="G18" s="153">
        <f>+G17</f>
        <v>0</v>
      </c>
      <c r="H18" s="153">
        <f t="shared" ref="H18" si="2">C18+D18-E18+F18-G18</f>
        <v>0</v>
      </c>
      <c r="I18" s="177">
        <f>H18/ H19</f>
        <v>0</v>
      </c>
      <c r="AI18" s="165"/>
    </row>
    <row r="19" spans="1:35" customFormat="1" ht="21" x14ac:dyDescent="0.35">
      <c r="A19" s="347" t="s">
        <v>5</v>
      </c>
      <c r="B19" s="348"/>
      <c r="C19" s="153">
        <f>SUM(C18+C16+C13)</f>
        <v>0</v>
      </c>
      <c r="D19" s="153">
        <f t="shared" ref="D19:H19" si="3">SUM(D18+D16+D13)</f>
        <v>1170000</v>
      </c>
      <c r="E19" s="153">
        <f t="shared" si="3"/>
        <v>0</v>
      </c>
      <c r="F19" s="153">
        <f t="shared" si="3"/>
        <v>0</v>
      </c>
      <c r="G19" s="153">
        <f t="shared" si="3"/>
        <v>0</v>
      </c>
      <c r="H19" s="153">
        <f t="shared" si="3"/>
        <v>1170000</v>
      </c>
      <c r="I19" s="177">
        <f>H19/ H19</f>
        <v>1</v>
      </c>
      <c r="AI19" s="165"/>
    </row>
    <row r="20" spans="1:35" x14ac:dyDescent="0.2">
      <c r="H20" s="26"/>
    </row>
  </sheetData>
  <mergeCells count="15">
    <mergeCell ref="A1:I1"/>
    <mergeCell ref="A2:I2"/>
    <mergeCell ref="A3:I3"/>
    <mergeCell ref="A4:I4"/>
    <mergeCell ref="A5:I5"/>
    <mergeCell ref="I6:I8"/>
    <mergeCell ref="D7:D8"/>
    <mergeCell ref="E7:E8"/>
    <mergeCell ref="F7:G7"/>
    <mergeCell ref="A19:B19"/>
    <mergeCell ref="A6:A8"/>
    <mergeCell ref="B6:B8"/>
    <mergeCell ref="C6:C8"/>
    <mergeCell ref="D6:G6"/>
    <mergeCell ref="H6:H8"/>
  </mergeCells>
  <printOptions horizontalCentered="1" verticalCentered="1"/>
  <pageMargins left="0" right="0" top="0" bottom="0" header="0" footer="0"/>
  <pageSetup scale="84" orientation="landscape" r:id="rId1"/>
  <headerFooter alignWithMargins="0">
    <oddHeader>&amp;R&amp;"Arial,Negrita"&amp;16ANEXO 2.5H</oddHeader>
    <oddFooter>&amp;F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tabColor rgb="FF92D050"/>
  </sheetPr>
  <dimension ref="A1:AI20"/>
  <sheetViews>
    <sheetView view="pageBreakPreview" zoomScale="115" zoomScaleNormal="100" zoomScaleSheetLayoutView="115" workbookViewId="0">
      <selection activeCell="A4" sqref="A4:I4"/>
    </sheetView>
  </sheetViews>
  <sheetFormatPr baseColWidth="10" defaultColWidth="11.42578125" defaultRowHeight="12.75" x14ac:dyDescent="0.2"/>
  <cols>
    <col min="1" max="1" width="10" style="21" customWidth="1"/>
    <col min="2" max="2" width="42.140625" style="21" customWidth="1"/>
    <col min="3" max="3" width="18.42578125" style="21" customWidth="1"/>
    <col min="4" max="4" width="16" style="21" customWidth="1"/>
    <col min="5" max="5" width="16.28515625" style="21" customWidth="1"/>
    <col min="6" max="7" width="15.85546875" style="21" customWidth="1"/>
    <col min="8" max="8" width="17.28515625" style="21" customWidth="1"/>
    <col min="9" max="10" width="11.42578125" style="21"/>
    <col min="11" max="11" width="12.85546875" style="21" bestFit="1" customWidth="1"/>
    <col min="12" max="16384" width="11.42578125" style="21"/>
  </cols>
  <sheetData>
    <row r="1" spans="1:35" ht="20.25" x14ac:dyDescent="0.3">
      <c r="A1" s="285"/>
      <c r="B1" s="285"/>
      <c r="C1" s="285"/>
      <c r="D1" s="285"/>
      <c r="E1" s="285"/>
      <c r="F1" s="285"/>
      <c r="G1" s="285"/>
      <c r="H1" s="285"/>
      <c r="I1" s="285"/>
    </row>
    <row r="2" spans="1:35" ht="18" x14ac:dyDescent="0.25">
      <c r="A2" s="364" t="s">
        <v>1270</v>
      </c>
      <c r="B2" s="364"/>
      <c r="C2" s="364"/>
      <c r="D2" s="364"/>
      <c r="E2" s="364"/>
      <c r="F2" s="364"/>
      <c r="G2" s="364"/>
      <c r="H2" s="364"/>
      <c r="I2" s="364"/>
    </row>
    <row r="3" spans="1:35" ht="20.25" x14ac:dyDescent="0.3">
      <c r="A3" s="285" t="s">
        <v>114</v>
      </c>
      <c r="B3" s="285"/>
      <c r="C3" s="285"/>
      <c r="D3" s="285"/>
      <c r="E3" s="285"/>
      <c r="F3" s="285"/>
      <c r="G3" s="285"/>
      <c r="H3" s="285"/>
      <c r="I3" s="285"/>
    </row>
    <row r="4" spans="1:35" ht="18" x14ac:dyDescent="0.25">
      <c r="A4" s="315" t="s">
        <v>2150</v>
      </c>
      <c r="B4" s="315"/>
      <c r="C4" s="315"/>
      <c r="D4" s="315"/>
      <c r="E4" s="315"/>
      <c r="F4" s="315"/>
      <c r="G4" s="315"/>
      <c r="H4" s="315"/>
      <c r="I4" s="315"/>
    </row>
    <row r="5" spans="1:35" ht="18" x14ac:dyDescent="0.25">
      <c r="A5" s="315" t="s">
        <v>2155</v>
      </c>
      <c r="B5" s="315"/>
      <c r="C5" s="315"/>
      <c r="D5" s="315"/>
      <c r="E5" s="315"/>
      <c r="F5" s="315"/>
      <c r="G5" s="315"/>
      <c r="H5" s="315"/>
      <c r="I5" s="315"/>
    </row>
    <row r="6" spans="1:35" ht="26.25" customHeight="1" x14ac:dyDescent="0.2">
      <c r="A6" s="356" t="s">
        <v>25</v>
      </c>
      <c r="B6" s="359" t="s">
        <v>4</v>
      </c>
      <c r="C6" s="362" t="s">
        <v>93</v>
      </c>
      <c r="D6" s="363" t="s">
        <v>96</v>
      </c>
      <c r="E6" s="363"/>
      <c r="F6" s="363"/>
      <c r="G6" s="363"/>
      <c r="H6" s="362" t="s">
        <v>112</v>
      </c>
      <c r="I6" s="359" t="s">
        <v>2</v>
      </c>
    </row>
    <row r="7" spans="1:35" ht="30" customHeight="1" x14ac:dyDescent="0.2">
      <c r="A7" s="357"/>
      <c r="B7" s="360"/>
      <c r="C7" s="362"/>
      <c r="D7" s="363" t="s">
        <v>40</v>
      </c>
      <c r="E7" s="363" t="s">
        <v>111</v>
      </c>
      <c r="F7" s="363" t="s">
        <v>102</v>
      </c>
      <c r="G7" s="363"/>
      <c r="H7" s="362"/>
      <c r="I7" s="360"/>
    </row>
    <row r="8" spans="1:35" x14ac:dyDescent="0.2">
      <c r="A8" s="358"/>
      <c r="B8" s="361"/>
      <c r="C8" s="362"/>
      <c r="D8" s="363"/>
      <c r="E8" s="363"/>
      <c r="F8" s="161" t="s">
        <v>39</v>
      </c>
      <c r="G8" s="161" t="s">
        <v>38</v>
      </c>
      <c r="H8" s="362"/>
      <c r="I8" s="361"/>
    </row>
    <row r="9" spans="1:35" customFormat="1" x14ac:dyDescent="0.2">
      <c r="A9" s="187">
        <v>1000</v>
      </c>
      <c r="B9" s="188" t="s">
        <v>22</v>
      </c>
      <c r="C9" s="151">
        <v>0</v>
      </c>
      <c r="D9" s="151">
        <v>0</v>
      </c>
      <c r="E9" s="151">
        <v>0</v>
      </c>
      <c r="F9" s="151">
        <v>0</v>
      </c>
      <c r="G9" s="151">
        <v>0</v>
      </c>
      <c r="H9" s="151">
        <v>0</v>
      </c>
      <c r="I9" s="176" t="e">
        <f>H9/ H19</f>
        <v>#DIV/0!</v>
      </c>
      <c r="AI9" s="165"/>
    </row>
    <row r="10" spans="1:35" customFormat="1" x14ac:dyDescent="0.2">
      <c r="A10" s="187">
        <v>2000</v>
      </c>
      <c r="B10" s="188" t="s">
        <v>106</v>
      </c>
      <c r="C10" s="151">
        <v>0</v>
      </c>
      <c r="D10" s="151">
        <v>0</v>
      </c>
      <c r="E10" s="151">
        <v>0</v>
      </c>
      <c r="F10" s="151">
        <v>0</v>
      </c>
      <c r="G10" s="151">
        <v>0</v>
      </c>
      <c r="H10" s="151">
        <v>0</v>
      </c>
      <c r="I10" s="176" t="e">
        <f>H10/ H19</f>
        <v>#DIV/0!</v>
      </c>
      <c r="AI10" s="165"/>
    </row>
    <row r="11" spans="1:35" customFormat="1" x14ac:dyDescent="0.2">
      <c r="A11" s="187">
        <v>3000</v>
      </c>
      <c r="B11" s="188" t="s">
        <v>21</v>
      </c>
      <c r="C11" s="151">
        <v>0</v>
      </c>
      <c r="D11" s="151">
        <v>0</v>
      </c>
      <c r="E11" s="151">
        <v>0</v>
      </c>
      <c r="F11" s="151">
        <v>0</v>
      </c>
      <c r="G11" s="151">
        <v>0</v>
      </c>
      <c r="H11" s="151">
        <v>0</v>
      </c>
      <c r="I11" s="176" t="e">
        <f>H11/ H19</f>
        <v>#DIV/0!</v>
      </c>
      <c r="AI11" s="165"/>
    </row>
    <row r="12" spans="1:35" customFormat="1" ht="25.5" x14ac:dyDescent="0.2">
      <c r="A12" s="187">
        <v>4000</v>
      </c>
      <c r="B12" s="189" t="s">
        <v>107</v>
      </c>
      <c r="C12" s="151">
        <v>0</v>
      </c>
      <c r="D12" s="151">
        <v>0</v>
      </c>
      <c r="E12" s="151">
        <v>0</v>
      </c>
      <c r="F12" s="151">
        <v>0</v>
      </c>
      <c r="G12" s="151">
        <v>0</v>
      </c>
      <c r="H12" s="151">
        <v>0</v>
      </c>
      <c r="I12" s="176" t="e">
        <f>H12/ H19</f>
        <v>#DIV/0!</v>
      </c>
      <c r="AI12" s="165"/>
    </row>
    <row r="13" spans="1:35" customFormat="1" ht="15" x14ac:dyDescent="0.25">
      <c r="A13" s="150" t="s">
        <v>37</v>
      </c>
      <c r="B13" s="150"/>
      <c r="C13" s="153">
        <f>SUM(C9:C12)</f>
        <v>0</v>
      </c>
      <c r="D13" s="153">
        <f t="shared" ref="D13:H13" si="0">SUM(D9:D12)</f>
        <v>0</v>
      </c>
      <c r="E13" s="153">
        <f t="shared" si="0"/>
        <v>0</v>
      </c>
      <c r="F13" s="153">
        <f t="shared" si="0"/>
        <v>0</v>
      </c>
      <c r="G13" s="153">
        <f t="shared" si="0"/>
        <v>0</v>
      </c>
      <c r="H13" s="153">
        <f t="shared" si="0"/>
        <v>0</v>
      </c>
      <c r="I13" s="177" t="e">
        <f>H13/ H19</f>
        <v>#DIV/0!</v>
      </c>
      <c r="AI13" s="165"/>
    </row>
    <row r="14" spans="1:35" customFormat="1" ht="25.5" x14ac:dyDescent="0.2">
      <c r="A14" s="175">
        <v>5000</v>
      </c>
      <c r="B14" s="179" t="s">
        <v>101</v>
      </c>
      <c r="C14" s="151">
        <v>0</v>
      </c>
      <c r="D14" s="151">
        <v>0</v>
      </c>
      <c r="E14" s="151">
        <v>0</v>
      </c>
      <c r="F14" s="151">
        <v>0</v>
      </c>
      <c r="G14" s="151">
        <v>0</v>
      </c>
      <c r="H14" s="151">
        <v>0</v>
      </c>
      <c r="I14" s="176" t="e">
        <f>H14/ H19</f>
        <v>#DIV/0!</v>
      </c>
      <c r="AI14" s="165"/>
    </row>
    <row r="15" spans="1:35" customFormat="1" x14ac:dyDescent="0.2">
      <c r="A15" s="175">
        <v>6000</v>
      </c>
      <c r="B15" s="167" t="s">
        <v>36</v>
      </c>
      <c r="C15" s="151">
        <v>0</v>
      </c>
      <c r="D15" s="151">
        <v>0</v>
      </c>
      <c r="E15" s="151">
        <v>0</v>
      </c>
      <c r="F15" s="151">
        <v>0</v>
      </c>
      <c r="G15" s="151">
        <v>0</v>
      </c>
      <c r="H15" s="151">
        <v>0</v>
      </c>
      <c r="I15" s="176" t="e">
        <f>H15/ H19</f>
        <v>#DIV/0!</v>
      </c>
      <c r="AI15" s="165"/>
    </row>
    <row r="16" spans="1:35" customFormat="1" ht="15" x14ac:dyDescent="0.25">
      <c r="A16" s="150" t="s">
        <v>92</v>
      </c>
      <c r="B16" s="150"/>
      <c r="C16" s="153">
        <f>SUM(C14:C15)</f>
        <v>0</v>
      </c>
      <c r="D16" s="153">
        <f t="shared" ref="D16:H16" si="1">SUM(D14:D15)</f>
        <v>0</v>
      </c>
      <c r="E16" s="153">
        <f t="shared" si="1"/>
        <v>0</v>
      </c>
      <c r="F16" s="153">
        <f t="shared" si="1"/>
        <v>0</v>
      </c>
      <c r="G16" s="153">
        <f t="shared" si="1"/>
        <v>0</v>
      </c>
      <c r="H16" s="153">
        <f t="shared" si="1"/>
        <v>0</v>
      </c>
      <c r="I16" s="177" t="e">
        <f>H16/ H19</f>
        <v>#DIV/0!</v>
      </c>
      <c r="AI16" s="165"/>
    </row>
    <row r="17" spans="1:35" customFormat="1" x14ac:dyDescent="0.2">
      <c r="A17" s="175">
        <v>7000</v>
      </c>
      <c r="B17" s="167" t="s">
        <v>35</v>
      </c>
      <c r="C17" s="151">
        <v>0</v>
      </c>
      <c r="D17" s="151">
        <v>120689.20999999999</v>
      </c>
      <c r="E17" s="151">
        <v>120689.20999999999</v>
      </c>
      <c r="F17" s="151">
        <v>0</v>
      </c>
      <c r="G17" s="151">
        <v>0</v>
      </c>
      <c r="H17" s="151">
        <v>0</v>
      </c>
      <c r="I17" s="176" t="e">
        <f>H17/ H19</f>
        <v>#DIV/0!</v>
      </c>
      <c r="AI17" s="165"/>
    </row>
    <row r="18" spans="1:35" customFormat="1" ht="15" x14ac:dyDescent="0.25">
      <c r="A18" s="150" t="s">
        <v>7</v>
      </c>
      <c r="B18" s="150"/>
      <c r="C18" s="153">
        <f>SUM(C17)</f>
        <v>0</v>
      </c>
      <c r="D18" s="153">
        <f t="shared" ref="D18:H18" si="2">SUM(D17)</f>
        <v>120689.20999999999</v>
      </c>
      <c r="E18" s="153">
        <f t="shared" si="2"/>
        <v>120689.20999999999</v>
      </c>
      <c r="F18" s="153">
        <f t="shared" si="2"/>
        <v>0</v>
      </c>
      <c r="G18" s="153">
        <f t="shared" si="2"/>
        <v>0</v>
      </c>
      <c r="H18" s="153">
        <f t="shared" si="2"/>
        <v>0</v>
      </c>
      <c r="I18" s="177" t="e">
        <f>H18/ H19</f>
        <v>#DIV/0!</v>
      </c>
      <c r="AI18" s="165"/>
    </row>
    <row r="19" spans="1:35" customFormat="1" ht="21" x14ac:dyDescent="0.35">
      <c r="A19" s="347" t="s">
        <v>5</v>
      </c>
      <c r="B19" s="348"/>
      <c r="C19" s="153">
        <f>SUM(C18+C16+C13)</f>
        <v>0</v>
      </c>
      <c r="D19" s="153">
        <f t="shared" ref="D19:H19" si="3">SUM(D18+D16+D13)</f>
        <v>120689.20999999999</v>
      </c>
      <c r="E19" s="153">
        <f t="shared" si="3"/>
        <v>120689.20999999999</v>
      </c>
      <c r="F19" s="153">
        <f t="shared" si="3"/>
        <v>0</v>
      </c>
      <c r="G19" s="153">
        <f t="shared" si="3"/>
        <v>0</v>
      </c>
      <c r="H19" s="153">
        <f t="shared" si="3"/>
        <v>0</v>
      </c>
      <c r="I19" s="177" t="e">
        <f>H19/ H19</f>
        <v>#DIV/0!</v>
      </c>
      <c r="AI19" s="165"/>
    </row>
    <row r="20" spans="1:35" x14ac:dyDescent="0.2">
      <c r="H20" s="26"/>
    </row>
  </sheetData>
  <mergeCells count="15">
    <mergeCell ref="A1:I1"/>
    <mergeCell ref="A2:I2"/>
    <mergeCell ref="A3:I3"/>
    <mergeCell ref="A4:I4"/>
    <mergeCell ref="A5:I5"/>
    <mergeCell ref="I6:I8"/>
    <mergeCell ref="D7:D8"/>
    <mergeCell ref="E7:E8"/>
    <mergeCell ref="F7:G7"/>
    <mergeCell ref="A19:B19"/>
    <mergeCell ref="A6:A8"/>
    <mergeCell ref="B6:B8"/>
    <mergeCell ref="C6:C8"/>
    <mergeCell ref="D6:G6"/>
    <mergeCell ref="H6:H8"/>
  </mergeCells>
  <printOptions horizontalCentered="1" verticalCentered="1"/>
  <pageMargins left="0" right="0" top="0" bottom="0" header="0" footer="0"/>
  <pageSetup scale="84" orientation="landscape" r:id="rId1"/>
  <headerFooter alignWithMargins="0">
    <oddHeader>&amp;R&amp;"Arial,Negrita"&amp;16ANEXO 2.5I</oddHeader>
    <oddFooter>&amp;F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tabColor rgb="FF92D050"/>
  </sheetPr>
  <dimension ref="A1:K23"/>
  <sheetViews>
    <sheetView view="pageBreakPreview" topLeftCell="A4" zoomScale="85" zoomScaleNormal="100" zoomScaleSheetLayoutView="85" workbookViewId="0">
      <selection activeCell="A4" sqref="A4:I4"/>
    </sheetView>
  </sheetViews>
  <sheetFormatPr baseColWidth="10" defaultColWidth="11.42578125" defaultRowHeight="12.75" x14ac:dyDescent="0.2"/>
  <cols>
    <col min="1" max="1" width="17" style="21" customWidth="1"/>
    <col min="2" max="2" width="44" style="21" customWidth="1"/>
    <col min="3" max="3" width="18.42578125" style="21" customWidth="1"/>
    <col min="4" max="4" width="16" style="21" customWidth="1"/>
    <col min="5" max="5" width="16.28515625" style="21" customWidth="1"/>
    <col min="6" max="6" width="14.42578125" style="21" customWidth="1"/>
    <col min="7" max="7" width="14.28515625" style="21" customWidth="1"/>
    <col min="8" max="8" width="17.28515625" style="21" customWidth="1"/>
    <col min="9" max="10" width="11.42578125" style="21"/>
    <col min="11" max="11" width="12.85546875" style="21" bestFit="1" customWidth="1"/>
    <col min="12" max="16384" width="11.42578125" style="21"/>
  </cols>
  <sheetData>
    <row r="1" spans="1:11" ht="20.25" x14ac:dyDescent="0.3">
      <c r="A1" s="285"/>
      <c r="B1" s="285"/>
      <c r="C1" s="285"/>
      <c r="D1" s="285"/>
      <c r="E1" s="285"/>
      <c r="F1" s="285"/>
      <c r="G1" s="285"/>
      <c r="H1" s="285"/>
      <c r="I1" s="285"/>
    </row>
    <row r="2" spans="1:11" ht="18" x14ac:dyDescent="0.25">
      <c r="A2" s="364" t="s">
        <v>1270</v>
      </c>
      <c r="B2" s="364"/>
      <c r="C2" s="364"/>
      <c r="D2" s="364"/>
      <c r="E2" s="364"/>
      <c r="F2" s="364"/>
      <c r="G2" s="364"/>
      <c r="H2" s="364"/>
      <c r="I2" s="364"/>
    </row>
    <row r="3" spans="1:11" ht="20.25" x14ac:dyDescent="0.3">
      <c r="A3" s="285" t="s">
        <v>114</v>
      </c>
      <c r="B3" s="285"/>
      <c r="C3" s="285"/>
      <c r="D3" s="285"/>
      <c r="E3" s="285"/>
      <c r="F3" s="285"/>
      <c r="G3" s="285"/>
      <c r="H3" s="285"/>
      <c r="I3" s="285"/>
    </row>
    <row r="4" spans="1:11" ht="18" x14ac:dyDescent="0.25">
      <c r="A4" s="315" t="s">
        <v>2150</v>
      </c>
      <c r="B4" s="315"/>
      <c r="C4" s="315"/>
      <c r="D4" s="315"/>
      <c r="E4" s="315"/>
      <c r="F4" s="315"/>
      <c r="G4" s="315"/>
      <c r="H4" s="315"/>
      <c r="I4" s="315"/>
    </row>
    <row r="5" spans="1:11" ht="18" x14ac:dyDescent="0.25">
      <c r="A5" s="315" t="s">
        <v>2156</v>
      </c>
      <c r="B5" s="315"/>
      <c r="C5" s="315"/>
      <c r="D5" s="315"/>
      <c r="E5" s="315"/>
      <c r="F5" s="315"/>
      <c r="G5" s="315"/>
      <c r="H5" s="315"/>
      <c r="I5" s="315"/>
    </row>
    <row r="6" spans="1:11" ht="26.25" customHeight="1" x14ac:dyDescent="0.2">
      <c r="A6" s="356" t="s">
        <v>25</v>
      </c>
      <c r="B6" s="359" t="s">
        <v>4</v>
      </c>
      <c r="C6" s="362" t="s">
        <v>93</v>
      </c>
      <c r="D6" s="363" t="s">
        <v>96</v>
      </c>
      <c r="E6" s="363"/>
      <c r="F6" s="363"/>
      <c r="G6" s="363"/>
      <c r="H6" s="362" t="s">
        <v>112</v>
      </c>
      <c r="I6" s="359" t="s">
        <v>2</v>
      </c>
    </row>
    <row r="7" spans="1:11" ht="30" customHeight="1" x14ac:dyDescent="0.2">
      <c r="A7" s="357"/>
      <c r="B7" s="360"/>
      <c r="C7" s="362"/>
      <c r="D7" s="363" t="s">
        <v>40</v>
      </c>
      <c r="E7" s="363" t="s">
        <v>111</v>
      </c>
      <c r="F7" s="363" t="s">
        <v>102</v>
      </c>
      <c r="G7" s="363"/>
      <c r="H7" s="362"/>
      <c r="I7" s="360"/>
    </row>
    <row r="8" spans="1:11" x14ac:dyDescent="0.2">
      <c r="A8" s="358"/>
      <c r="B8" s="361"/>
      <c r="C8" s="362"/>
      <c r="D8" s="363"/>
      <c r="E8" s="363"/>
      <c r="F8" s="146" t="s">
        <v>39</v>
      </c>
      <c r="G8" s="146" t="s">
        <v>38</v>
      </c>
      <c r="H8" s="362"/>
      <c r="I8" s="361"/>
    </row>
    <row r="9" spans="1:11" s="54" customFormat="1" ht="15.75" x14ac:dyDescent="0.2">
      <c r="A9" s="46">
        <v>1000</v>
      </c>
      <c r="B9" s="47" t="s">
        <v>22</v>
      </c>
      <c r="C9" s="48">
        <v>0</v>
      </c>
      <c r="D9" s="56">
        <v>0</v>
      </c>
      <c r="E9" s="56">
        <v>0</v>
      </c>
      <c r="F9" s="56">
        <v>0</v>
      </c>
      <c r="G9" s="56">
        <v>0</v>
      </c>
      <c r="H9" s="105">
        <f t="shared" ref="H9:H19" si="0">C9+D9-E9+F9-G9</f>
        <v>0</v>
      </c>
      <c r="I9" s="53">
        <f>+H9/H21</f>
        <v>0</v>
      </c>
    </row>
    <row r="10" spans="1:11" s="54" customFormat="1" ht="15.75" x14ac:dyDescent="0.2">
      <c r="A10" s="46">
        <v>2000</v>
      </c>
      <c r="B10" s="55" t="s">
        <v>106</v>
      </c>
      <c r="C10" s="56">
        <v>0</v>
      </c>
      <c r="D10" s="56">
        <v>0</v>
      </c>
      <c r="E10" s="56">
        <v>0</v>
      </c>
      <c r="F10" s="56">
        <v>0</v>
      </c>
      <c r="G10" s="56">
        <v>0</v>
      </c>
      <c r="H10" s="105">
        <f t="shared" si="0"/>
        <v>0</v>
      </c>
      <c r="I10" s="58">
        <f>+H10/H21</f>
        <v>0</v>
      </c>
    </row>
    <row r="11" spans="1:11" s="54" customFormat="1" ht="15.75" x14ac:dyDescent="0.2">
      <c r="A11" s="46">
        <v>3000</v>
      </c>
      <c r="B11" s="47" t="s">
        <v>21</v>
      </c>
      <c r="C11" s="56">
        <v>0</v>
      </c>
      <c r="D11" s="56">
        <v>0</v>
      </c>
      <c r="E11" s="56">
        <v>0</v>
      </c>
      <c r="F11" s="56">
        <v>0</v>
      </c>
      <c r="G11" s="56">
        <v>0</v>
      </c>
      <c r="H11" s="105">
        <f t="shared" si="0"/>
        <v>0</v>
      </c>
      <c r="I11" s="58">
        <f>+H11/H21</f>
        <v>0</v>
      </c>
      <c r="J11" s="97"/>
      <c r="K11" s="96"/>
    </row>
    <row r="12" spans="1:11" s="54" customFormat="1" ht="25.5" x14ac:dyDescent="0.2">
      <c r="A12" s="46">
        <v>4000</v>
      </c>
      <c r="B12" s="59" t="s">
        <v>107</v>
      </c>
      <c r="C12" s="56">
        <v>0</v>
      </c>
      <c r="D12" s="56">
        <v>0</v>
      </c>
      <c r="E12" s="56">
        <v>0</v>
      </c>
      <c r="F12" s="56">
        <v>0</v>
      </c>
      <c r="G12" s="56">
        <v>0</v>
      </c>
      <c r="H12" s="105">
        <f t="shared" si="0"/>
        <v>0</v>
      </c>
      <c r="I12" s="58">
        <f>+H12/H21</f>
        <v>0</v>
      </c>
      <c r="J12" s="97"/>
      <c r="K12" s="96"/>
    </row>
    <row r="13" spans="1:11" s="54" customFormat="1" ht="15" x14ac:dyDescent="0.2">
      <c r="A13" s="61" t="s">
        <v>37</v>
      </c>
      <c r="B13" s="62"/>
      <c r="C13" s="63">
        <f t="shared" ref="C13:I13" si="1">SUM(C9:C12)</f>
        <v>0</v>
      </c>
      <c r="D13" s="63">
        <f t="shared" si="1"/>
        <v>0</v>
      </c>
      <c r="E13" s="63">
        <f t="shared" si="1"/>
        <v>0</v>
      </c>
      <c r="F13" s="63">
        <f t="shared" si="1"/>
        <v>0</v>
      </c>
      <c r="G13" s="63">
        <f>SUM(G9:G12)</f>
        <v>0</v>
      </c>
      <c r="H13" s="63">
        <f t="shared" si="1"/>
        <v>0</v>
      </c>
      <c r="I13" s="64">
        <f t="shared" si="1"/>
        <v>0</v>
      </c>
    </row>
    <row r="14" spans="1:11" s="54" customFormat="1" ht="25.5" x14ac:dyDescent="0.2">
      <c r="A14" s="32">
        <v>5000</v>
      </c>
      <c r="B14" s="59" t="s">
        <v>101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105">
        <f t="shared" si="0"/>
        <v>0</v>
      </c>
      <c r="I14" s="58">
        <f>+H14/H21</f>
        <v>0</v>
      </c>
    </row>
    <row r="15" spans="1:11" s="54" customFormat="1" ht="18" customHeight="1" x14ac:dyDescent="0.2">
      <c r="A15" s="32">
        <v>6000</v>
      </c>
      <c r="B15" s="65" t="s">
        <v>36</v>
      </c>
      <c r="C15" s="56">
        <v>0</v>
      </c>
      <c r="D15" s="56">
        <v>0</v>
      </c>
      <c r="E15" s="56">
        <v>0</v>
      </c>
      <c r="F15" s="56">
        <v>0</v>
      </c>
      <c r="G15" s="56">
        <v>0</v>
      </c>
      <c r="H15" s="105">
        <f t="shared" si="0"/>
        <v>0</v>
      </c>
      <c r="I15" s="58">
        <f>+H15/H21</f>
        <v>0</v>
      </c>
      <c r="J15" s="97"/>
    </row>
    <row r="16" spans="1:11" s="54" customFormat="1" ht="15" x14ac:dyDescent="0.2">
      <c r="A16" s="66" t="s">
        <v>92</v>
      </c>
      <c r="B16" s="62"/>
      <c r="C16" s="63">
        <f t="shared" ref="C16:I16" si="2">SUM(C14:C15)</f>
        <v>0</v>
      </c>
      <c r="D16" s="63">
        <f t="shared" si="2"/>
        <v>0</v>
      </c>
      <c r="E16" s="63">
        <f t="shared" si="2"/>
        <v>0</v>
      </c>
      <c r="F16" s="63">
        <f t="shared" si="2"/>
        <v>0</v>
      </c>
      <c r="G16" s="63">
        <f t="shared" si="2"/>
        <v>0</v>
      </c>
      <c r="H16" s="63">
        <f t="shared" si="2"/>
        <v>0</v>
      </c>
      <c r="I16" s="64">
        <f t="shared" si="2"/>
        <v>0</v>
      </c>
    </row>
    <row r="17" spans="1:9" s="54" customFormat="1" ht="15.75" x14ac:dyDescent="0.2">
      <c r="A17" s="45">
        <v>7000</v>
      </c>
      <c r="B17" s="70" t="s">
        <v>35</v>
      </c>
      <c r="C17" s="48">
        <v>0</v>
      </c>
      <c r="D17" s="56">
        <v>19427.46</v>
      </c>
      <c r="E17" s="56">
        <v>9721.5399999999991</v>
      </c>
      <c r="F17" s="56">
        <v>0</v>
      </c>
      <c r="G17" s="56">
        <v>0</v>
      </c>
      <c r="H17" s="105">
        <v>9705.9199999999983</v>
      </c>
      <c r="I17" s="53">
        <f>+H17/H21</f>
        <v>1</v>
      </c>
    </row>
    <row r="18" spans="1:9" s="54" customFormat="1" ht="15.75" x14ac:dyDescent="0.2">
      <c r="A18" s="32">
        <v>8000</v>
      </c>
      <c r="B18" s="59" t="s">
        <v>108</v>
      </c>
      <c r="C18" s="56">
        <v>0</v>
      </c>
      <c r="D18" s="56">
        <v>0</v>
      </c>
      <c r="E18" s="56">
        <v>0</v>
      </c>
      <c r="F18" s="56">
        <v>0</v>
      </c>
      <c r="G18" s="56">
        <v>0</v>
      </c>
      <c r="H18" s="105">
        <f t="shared" si="0"/>
        <v>0</v>
      </c>
      <c r="I18" s="58">
        <f>+H18/H21</f>
        <v>0</v>
      </c>
    </row>
    <row r="19" spans="1:9" s="54" customFormat="1" ht="15.75" x14ac:dyDescent="0.2">
      <c r="A19" s="32">
        <v>9000</v>
      </c>
      <c r="B19" s="59" t="s">
        <v>34</v>
      </c>
      <c r="C19" s="56">
        <v>0</v>
      </c>
      <c r="D19" s="56">
        <v>0</v>
      </c>
      <c r="E19" s="56">
        <v>0</v>
      </c>
      <c r="F19" s="56">
        <v>0</v>
      </c>
      <c r="G19" s="56">
        <v>0</v>
      </c>
      <c r="H19" s="105">
        <f t="shared" si="0"/>
        <v>0</v>
      </c>
      <c r="I19" s="58">
        <f>+H19/H21</f>
        <v>0</v>
      </c>
    </row>
    <row r="20" spans="1:9" s="54" customFormat="1" ht="15" x14ac:dyDescent="0.2">
      <c r="A20" s="66" t="s">
        <v>7</v>
      </c>
      <c r="B20" s="62"/>
      <c r="C20" s="63">
        <f t="shared" ref="C20:I20" si="3">SUM(C17:C19)</f>
        <v>0</v>
      </c>
      <c r="D20" s="106">
        <f t="shared" si="3"/>
        <v>19427.46</v>
      </c>
      <c r="E20" s="106">
        <f t="shared" si="3"/>
        <v>9721.5399999999991</v>
      </c>
      <c r="F20" s="106">
        <f t="shared" si="3"/>
        <v>0</v>
      </c>
      <c r="G20" s="106">
        <f t="shared" si="3"/>
        <v>0</v>
      </c>
      <c r="H20" s="106">
        <f t="shared" si="3"/>
        <v>9705.9199999999983</v>
      </c>
      <c r="I20" s="64">
        <f t="shared" si="3"/>
        <v>1</v>
      </c>
    </row>
    <row r="21" spans="1:9" s="54" customFormat="1" ht="18" x14ac:dyDescent="0.2">
      <c r="A21" s="365" t="s">
        <v>41</v>
      </c>
      <c r="B21" s="366"/>
      <c r="C21" s="106">
        <f>C13+C16+C20</f>
        <v>0</v>
      </c>
      <c r="D21" s="106">
        <f>D13+D16+D20</f>
        <v>19427.46</v>
      </c>
      <c r="E21" s="106">
        <f>SUM(E13+E16+E20)</f>
        <v>9721.5399999999991</v>
      </c>
      <c r="F21" s="106">
        <f>SUM(F13+F16+F20)</f>
        <v>0</v>
      </c>
      <c r="G21" s="106">
        <f>SUM(G13+G16+G20)</f>
        <v>0</v>
      </c>
      <c r="H21" s="106">
        <f>SUM(H13+H16+H20)</f>
        <v>9705.9199999999983</v>
      </c>
      <c r="I21" s="72">
        <f>I13+I16+I20</f>
        <v>1</v>
      </c>
    </row>
    <row r="22" spans="1:9" ht="18" x14ac:dyDescent="0.25">
      <c r="A22" s="31"/>
      <c r="B22" s="30"/>
      <c r="C22" s="29"/>
      <c r="D22" s="29"/>
      <c r="E22" s="29"/>
      <c r="F22" s="29"/>
      <c r="G22" s="29"/>
      <c r="H22" s="29"/>
      <c r="I22" s="28"/>
    </row>
    <row r="23" spans="1:9" x14ac:dyDescent="0.2">
      <c r="H23" s="26"/>
    </row>
  </sheetData>
  <mergeCells count="15">
    <mergeCell ref="E7:E8"/>
    <mergeCell ref="F7:G7"/>
    <mergeCell ref="A21:B21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D7:D8"/>
    <mergeCell ref="A2:I2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2.5J</oddHeader>
    <oddFooter>&amp;F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Hoja15">
    <tabColor rgb="FF92D050"/>
  </sheetPr>
  <dimension ref="A1:J26"/>
  <sheetViews>
    <sheetView view="pageBreakPreview" zoomScaleNormal="100" zoomScaleSheetLayoutView="100" workbookViewId="0">
      <selection activeCell="A4" sqref="A4:I4"/>
    </sheetView>
  </sheetViews>
  <sheetFormatPr baseColWidth="10" defaultColWidth="11.42578125" defaultRowHeight="12.75" x14ac:dyDescent="0.2"/>
  <cols>
    <col min="1" max="1" width="10" style="21" customWidth="1"/>
    <col min="2" max="2" width="38.7109375" style="21" customWidth="1"/>
    <col min="3" max="5" width="15.7109375" style="21" customWidth="1"/>
    <col min="6" max="7" width="14.5703125" style="21" customWidth="1"/>
    <col min="8" max="8" width="15.7109375" style="21" customWidth="1"/>
    <col min="9" max="9" width="10" style="21" customWidth="1"/>
    <col min="10" max="16384" width="11.42578125" style="21"/>
  </cols>
  <sheetData>
    <row r="1" spans="1:10" ht="20.25" x14ac:dyDescent="0.3">
      <c r="A1" s="285"/>
      <c r="B1" s="285"/>
      <c r="C1" s="285"/>
      <c r="D1" s="285"/>
      <c r="E1" s="285"/>
      <c r="F1" s="285"/>
      <c r="G1" s="285"/>
      <c r="H1" s="285"/>
      <c r="I1" s="285"/>
    </row>
    <row r="2" spans="1:10" ht="18" x14ac:dyDescent="0.25">
      <c r="A2" s="364" t="s">
        <v>1270</v>
      </c>
      <c r="B2" s="364"/>
      <c r="C2" s="364"/>
      <c r="D2" s="364"/>
      <c r="E2" s="364"/>
      <c r="F2" s="364"/>
      <c r="G2" s="364"/>
      <c r="H2" s="364"/>
      <c r="I2" s="364"/>
    </row>
    <row r="3" spans="1:10" ht="20.25" x14ac:dyDescent="0.3">
      <c r="A3" s="285" t="s">
        <v>114</v>
      </c>
      <c r="B3" s="285"/>
      <c r="C3" s="285"/>
      <c r="D3" s="285"/>
      <c r="E3" s="285"/>
      <c r="F3" s="285"/>
      <c r="G3" s="285"/>
      <c r="H3" s="285"/>
      <c r="I3" s="285"/>
    </row>
    <row r="4" spans="1:10" ht="15.75" customHeight="1" x14ac:dyDescent="0.25">
      <c r="A4" s="315" t="s">
        <v>2150</v>
      </c>
      <c r="B4" s="315"/>
      <c r="C4" s="315"/>
      <c r="D4" s="315"/>
      <c r="E4" s="315"/>
      <c r="F4" s="315"/>
      <c r="G4" s="315"/>
      <c r="H4" s="315"/>
      <c r="I4" s="315"/>
    </row>
    <row r="5" spans="1:10" ht="15.75" x14ac:dyDescent="0.25">
      <c r="A5" s="368" t="s">
        <v>1174</v>
      </c>
      <c r="B5" s="368"/>
      <c r="C5" s="368"/>
      <c r="D5" s="368"/>
      <c r="E5" s="368"/>
      <c r="F5" s="368"/>
      <c r="G5" s="368"/>
      <c r="H5" s="368"/>
      <c r="I5" s="368"/>
    </row>
    <row r="6" spans="1:10" ht="46.5" customHeight="1" x14ac:dyDescent="0.25">
      <c r="A6" s="356" t="s">
        <v>25</v>
      </c>
      <c r="B6" s="359" t="s">
        <v>4</v>
      </c>
      <c r="C6" s="362" t="s">
        <v>93</v>
      </c>
      <c r="D6" s="363" t="s">
        <v>96</v>
      </c>
      <c r="E6" s="363"/>
      <c r="F6" s="363"/>
      <c r="G6" s="363"/>
      <c r="H6" s="362" t="s">
        <v>112</v>
      </c>
      <c r="I6" s="24" t="s">
        <v>2</v>
      </c>
    </row>
    <row r="7" spans="1:10" ht="28.5" customHeight="1" x14ac:dyDescent="0.25">
      <c r="A7" s="357"/>
      <c r="B7" s="360"/>
      <c r="C7" s="362"/>
      <c r="D7" s="362" t="s">
        <v>40</v>
      </c>
      <c r="E7" s="362" t="s">
        <v>111</v>
      </c>
      <c r="F7" s="363" t="s">
        <v>102</v>
      </c>
      <c r="G7" s="363"/>
      <c r="H7" s="362"/>
      <c r="I7" s="23"/>
    </row>
    <row r="8" spans="1:10" ht="30" customHeight="1" x14ac:dyDescent="0.25">
      <c r="A8" s="358"/>
      <c r="B8" s="361"/>
      <c r="C8" s="362"/>
      <c r="D8" s="362"/>
      <c r="E8" s="362"/>
      <c r="F8" s="98" t="s">
        <v>39</v>
      </c>
      <c r="G8" s="98" t="s">
        <v>38</v>
      </c>
      <c r="H8" s="362"/>
      <c r="I8" s="11"/>
    </row>
    <row r="9" spans="1:10" s="54" customFormat="1" ht="15.75" x14ac:dyDescent="0.2">
      <c r="A9" s="46">
        <v>1000</v>
      </c>
      <c r="B9" s="47" t="s">
        <v>22</v>
      </c>
      <c r="C9" s="49">
        <v>0</v>
      </c>
      <c r="D9" s="56">
        <v>0</v>
      </c>
      <c r="E9" s="56">
        <v>0</v>
      </c>
      <c r="F9" s="56">
        <v>0</v>
      </c>
      <c r="G9" s="56">
        <v>0</v>
      </c>
      <c r="H9" s="56">
        <f>C9+D9-E9+F9-G9</f>
        <v>0</v>
      </c>
      <c r="I9" s="58">
        <f>H9/$H$21</f>
        <v>0</v>
      </c>
    </row>
    <row r="10" spans="1:10" s="54" customFormat="1" ht="15.75" x14ac:dyDescent="0.2">
      <c r="A10" s="46">
        <v>2000</v>
      </c>
      <c r="B10" s="55" t="s">
        <v>106</v>
      </c>
      <c r="C10" s="49">
        <v>0</v>
      </c>
      <c r="D10" s="56">
        <v>0</v>
      </c>
      <c r="E10" s="56">
        <v>0</v>
      </c>
      <c r="F10" s="56">
        <v>0</v>
      </c>
      <c r="G10" s="56">
        <v>0</v>
      </c>
      <c r="H10" s="56">
        <f>C10+D10-E10+F10-G10</f>
        <v>0</v>
      </c>
      <c r="I10" s="58">
        <f>H10/$H$21</f>
        <v>0</v>
      </c>
    </row>
    <row r="11" spans="1:10" s="54" customFormat="1" ht="15.75" x14ac:dyDescent="0.2">
      <c r="A11" s="46">
        <v>3000</v>
      </c>
      <c r="B11" s="47" t="s">
        <v>21</v>
      </c>
      <c r="C11" s="49">
        <v>0</v>
      </c>
      <c r="D11" s="56">
        <v>0</v>
      </c>
      <c r="E11" s="56">
        <v>0</v>
      </c>
      <c r="F11" s="56">
        <v>0</v>
      </c>
      <c r="G11" s="56">
        <v>0</v>
      </c>
      <c r="H11" s="56">
        <f>C11+D11-E11+F11-G11</f>
        <v>0</v>
      </c>
      <c r="I11" s="58">
        <f>H11/$H$21</f>
        <v>0</v>
      </c>
    </row>
    <row r="12" spans="1:10" s="54" customFormat="1" ht="27.75" customHeight="1" x14ac:dyDescent="0.2">
      <c r="A12" s="46">
        <v>4000</v>
      </c>
      <c r="B12" s="59" t="s">
        <v>107</v>
      </c>
      <c r="C12" s="49">
        <v>0</v>
      </c>
      <c r="D12" s="56">
        <v>0</v>
      </c>
      <c r="E12" s="56">
        <v>0</v>
      </c>
      <c r="F12" s="56">
        <v>0</v>
      </c>
      <c r="G12" s="56">
        <v>0</v>
      </c>
      <c r="H12" s="56">
        <f>C12+D12-E12+F12-G12</f>
        <v>0</v>
      </c>
      <c r="I12" s="58">
        <f>H12/$H$21</f>
        <v>0</v>
      </c>
      <c r="J12" s="88"/>
    </row>
    <row r="13" spans="1:10" s="54" customFormat="1" ht="15" x14ac:dyDescent="0.2">
      <c r="A13" s="61" t="s">
        <v>37</v>
      </c>
      <c r="B13" s="76"/>
      <c r="C13" s="63">
        <f t="shared" ref="C13:I13" si="0">SUM(C9:C12)</f>
        <v>0</v>
      </c>
      <c r="D13" s="63">
        <f t="shared" si="0"/>
        <v>0</v>
      </c>
      <c r="E13" s="63">
        <f t="shared" si="0"/>
        <v>0</v>
      </c>
      <c r="F13" s="63">
        <f t="shared" si="0"/>
        <v>0</v>
      </c>
      <c r="G13" s="63">
        <f t="shared" si="0"/>
        <v>0</v>
      </c>
      <c r="H13" s="63">
        <f t="shared" si="0"/>
        <v>0</v>
      </c>
      <c r="I13" s="64">
        <f t="shared" si="0"/>
        <v>0</v>
      </c>
    </row>
    <row r="14" spans="1:10" s="54" customFormat="1" ht="25.5" x14ac:dyDescent="0.2">
      <c r="A14" s="32">
        <v>5000</v>
      </c>
      <c r="B14" s="59" t="s">
        <v>101</v>
      </c>
      <c r="C14" s="49">
        <v>0</v>
      </c>
      <c r="D14" s="56">
        <v>0</v>
      </c>
      <c r="E14" s="56">
        <v>0</v>
      </c>
      <c r="F14" s="56">
        <v>0</v>
      </c>
      <c r="G14" s="56">
        <v>0</v>
      </c>
      <c r="H14" s="56">
        <f>C14+D14-E14+F14-G14</f>
        <v>0</v>
      </c>
      <c r="I14" s="58">
        <f>H14/$H$21</f>
        <v>0</v>
      </c>
    </row>
    <row r="15" spans="1:10" s="54" customFormat="1" ht="15.75" x14ac:dyDescent="0.2">
      <c r="A15" s="32">
        <v>6000</v>
      </c>
      <c r="B15" s="65" t="s">
        <v>36</v>
      </c>
      <c r="C15" s="49">
        <v>0</v>
      </c>
      <c r="D15" s="56">
        <v>0</v>
      </c>
      <c r="E15" s="56">
        <v>0</v>
      </c>
      <c r="F15" s="56">
        <f>2297547.82-2297547.82</f>
        <v>0</v>
      </c>
      <c r="G15" s="56">
        <f>9794.58-9794.58</f>
        <v>0</v>
      </c>
      <c r="H15" s="56">
        <f>C15+D15-E15+F15-G15</f>
        <v>0</v>
      </c>
      <c r="I15" s="58">
        <f>H15/$H$21</f>
        <v>0</v>
      </c>
    </row>
    <row r="16" spans="1:10" s="54" customFormat="1" ht="15" x14ac:dyDescent="0.2">
      <c r="A16" s="66" t="s">
        <v>92</v>
      </c>
      <c r="B16" s="76"/>
      <c r="C16" s="63">
        <f t="shared" ref="C16:I16" si="1">SUM(C14:C15)</f>
        <v>0</v>
      </c>
      <c r="D16" s="63">
        <f t="shared" si="1"/>
        <v>0</v>
      </c>
      <c r="E16" s="63">
        <f t="shared" si="1"/>
        <v>0</v>
      </c>
      <c r="F16" s="63">
        <f t="shared" si="1"/>
        <v>0</v>
      </c>
      <c r="G16" s="63">
        <f t="shared" si="1"/>
        <v>0</v>
      </c>
      <c r="H16" s="63">
        <f t="shared" si="1"/>
        <v>0</v>
      </c>
      <c r="I16" s="64">
        <f t="shared" si="1"/>
        <v>0</v>
      </c>
    </row>
    <row r="17" spans="1:9" s="54" customFormat="1" ht="15.75" x14ac:dyDescent="0.2">
      <c r="A17" s="32">
        <v>7000</v>
      </c>
      <c r="B17" s="59" t="s">
        <v>35</v>
      </c>
      <c r="C17" s="56">
        <v>0</v>
      </c>
      <c r="D17" s="56">
        <v>295897.74000000005</v>
      </c>
      <c r="E17" s="56">
        <v>0</v>
      </c>
      <c r="F17" s="56">
        <v>0</v>
      </c>
      <c r="G17" s="56">
        <v>295895.00000000006</v>
      </c>
      <c r="H17" s="56">
        <v>2.7399999999999998</v>
      </c>
      <c r="I17" s="58">
        <f>H17/$H$21</f>
        <v>9.2599558212239106E-6</v>
      </c>
    </row>
    <row r="18" spans="1:9" s="54" customFormat="1" ht="15.75" x14ac:dyDescent="0.2">
      <c r="A18" s="32">
        <v>8000</v>
      </c>
      <c r="B18" s="55" t="s">
        <v>108</v>
      </c>
      <c r="C18" s="56">
        <v>0</v>
      </c>
      <c r="D18" s="56">
        <v>0</v>
      </c>
      <c r="E18" s="56">
        <v>0</v>
      </c>
      <c r="F18" s="56">
        <v>295895.00000000006</v>
      </c>
      <c r="G18" s="56">
        <v>0</v>
      </c>
      <c r="H18" s="56">
        <v>295895.00000000006</v>
      </c>
      <c r="I18" s="58">
        <f>H18/$H$21</f>
        <v>0.99999074004417876</v>
      </c>
    </row>
    <row r="19" spans="1:9" s="54" customFormat="1" ht="15.75" x14ac:dyDescent="0.2">
      <c r="A19" s="32">
        <v>9000</v>
      </c>
      <c r="B19" s="65" t="s">
        <v>34</v>
      </c>
      <c r="C19" s="49">
        <v>0</v>
      </c>
      <c r="D19" s="56">
        <v>0</v>
      </c>
      <c r="E19" s="56">
        <v>0</v>
      </c>
      <c r="F19" s="56">
        <v>0</v>
      </c>
      <c r="G19" s="56">
        <v>0</v>
      </c>
      <c r="H19" s="56">
        <f>C19+D19-E19+F19-G19</f>
        <v>0</v>
      </c>
      <c r="I19" s="58">
        <f>H19/$H$21</f>
        <v>0</v>
      </c>
    </row>
    <row r="20" spans="1:9" s="54" customFormat="1" ht="15.75" x14ac:dyDescent="0.2">
      <c r="A20" s="369" t="s">
        <v>7</v>
      </c>
      <c r="B20" s="370"/>
      <c r="C20" s="63">
        <f>SUM(C17:C19)</f>
        <v>0</v>
      </c>
      <c r="D20" s="63">
        <f t="shared" ref="D20:I20" si="2">SUM(D17:D19)</f>
        <v>295897.74000000005</v>
      </c>
      <c r="E20" s="63">
        <f t="shared" si="2"/>
        <v>0</v>
      </c>
      <c r="F20" s="63">
        <f t="shared" si="2"/>
        <v>295895.00000000006</v>
      </c>
      <c r="G20" s="63">
        <f t="shared" si="2"/>
        <v>295895.00000000006</v>
      </c>
      <c r="H20" s="63">
        <f t="shared" si="2"/>
        <v>295897.74000000005</v>
      </c>
      <c r="I20" s="124">
        <f t="shared" si="2"/>
        <v>1</v>
      </c>
    </row>
    <row r="21" spans="1:9" ht="18" x14ac:dyDescent="0.2">
      <c r="A21" s="73" t="s">
        <v>33</v>
      </c>
      <c r="B21" s="74"/>
      <c r="C21" s="63">
        <f>C13+C16+C20</f>
        <v>0</v>
      </c>
      <c r="D21" s="63">
        <f t="shared" ref="D21:I21" si="3">D20+D16+D13</f>
        <v>295897.74000000005</v>
      </c>
      <c r="E21" s="63">
        <f t="shared" si="3"/>
        <v>0</v>
      </c>
      <c r="F21" s="63">
        <f t="shared" si="3"/>
        <v>295895.00000000006</v>
      </c>
      <c r="G21" s="63">
        <f t="shared" si="3"/>
        <v>295895.00000000006</v>
      </c>
      <c r="H21" s="63">
        <f t="shared" si="3"/>
        <v>295897.74000000005</v>
      </c>
      <c r="I21" s="64">
        <f t="shared" si="3"/>
        <v>1</v>
      </c>
    </row>
    <row r="22" spans="1:9" x14ac:dyDescent="0.2">
      <c r="A22" s="33"/>
      <c r="B22" s="33"/>
      <c r="C22" s="33"/>
      <c r="D22" s="33"/>
      <c r="E22" s="33"/>
      <c r="F22" s="33"/>
      <c r="G22" s="33"/>
    </row>
    <row r="23" spans="1:9" x14ac:dyDescent="0.2">
      <c r="A23" s="33"/>
      <c r="B23" s="33"/>
      <c r="C23" s="33"/>
      <c r="D23" s="33"/>
      <c r="E23" s="33"/>
      <c r="F23" s="33"/>
      <c r="G23" s="33"/>
      <c r="H23" s="86"/>
    </row>
    <row r="24" spans="1:9" ht="15.75" x14ac:dyDescent="0.25">
      <c r="A24" s="7"/>
      <c r="B24" s="33"/>
      <c r="C24" s="33"/>
      <c r="D24" s="33"/>
      <c r="E24" s="33"/>
      <c r="F24" s="138"/>
      <c r="G24" s="33"/>
    </row>
    <row r="25" spans="1:9" x14ac:dyDescent="0.2">
      <c r="A25" s="33"/>
      <c r="B25" s="33"/>
      <c r="C25" s="33"/>
      <c r="D25" s="33"/>
      <c r="E25" s="33"/>
      <c r="F25" s="33"/>
      <c r="G25" s="33"/>
    </row>
    <row r="26" spans="1:9" x14ac:dyDescent="0.2">
      <c r="A26" s="33"/>
      <c r="B26" s="33"/>
      <c r="C26" s="33"/>
      <c r="D26" s="33"/>
      <c r="E26" s="33"/>
      <c r="F26" s="33"/>
      <c r="G26" s="33"/>
    </row>
  </sheetData>
  <mergeCells count="14">
    <mergeCell ref="A20:B20"/>
    <mergeCell ref="A6:A8"/>
    <mergeCell ref="B6:B8"/>
    <mergeCell ref="F7:G7"/>
    <mergeCell ref="C6:C8"/>
    <mergeCell ref="D6:G6"/>
    <mergeCell ref="H6:H8"/>
    <mergeCell ref="D7:D8"/>
    <mergeCell ref="A4:I4"/>
    <mergeCell ref="A1:I1"/>
    <mergeCell ref="A3:I3"/>
    <mergeCell ref="E7:E8"/>
    <mergeCell ref="A2:I2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 2.5K</oddHeader>
    <oddFooter>&amp;C&amp;F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tabColor rgb="FF92D050"/>
  </sheetPr>
  <dimension ref="A1:J26"/>
  <sheetViews>
    <sheetView view="pageBreakPreview" topLeftCell="A7" zoomScaleNormal="90" zoomScaleSheetLayoutView="100" workbookViewId="0">
      <selection activeCell="D23" sqref="D23"/>
    </sheetView>
  </sheetViews>
  <sheetFormatPr baseColWidth="10" defaultColWidth="11.42578125" defaultRowHeight="12.75" x14ac:dyDescent="0.2"/>
  <cols>
    <col min="1" max="1" width="10" style="21" customWidth="1"/>
    <col min="2" max="2" width="38.7109375" style="21" customWidth="1"/>
    <col min="3" max="5" width="15.7109375" style="21" customWidth="1"/>
    <col min="6" max="7" width="14.5703125" style="21" customWidth="1"/>
    <col min="8" max="8" width="15.7109375" style="21" customWidth="1"/>
    <col min="9" max="9" width="10" style="21" customWidth="1"/>
    <col min="10" max="16384" width="11.42578125" style="21"/>
  </cols>
  <sheetData>
    <row r="1" spans="1:10" ht="20.25" x14ac:dyDescent="0.3">
      <c r="A1" s="285"/>
      <c r="B1" s="285"/>
      <c r="C1" s="285"/>
      <c r="D1" s="285"/>
      <c r="E1" s="285"/>
      <c r="F1" s="285"/>
      <c r="G1" s="285"/>
      <c r="H1" s="285"/>
      <c r="I1" s="285"/>
    </row>
    <row r="2" spans="1:10" ht="18" x14ac:dyDescent="0.25">
      <c r="A2" s="364" t="s">
        <v>1270</v>
      </c>
      <c r="B2" s="364"/>
      <c r="C2" s="364"/>
      <c r="D2" s="364"/>
      <c r="E2" s="364"/>
      <c r="F2" s="364"/>
      <c r="G2" s="364"/>
      <c r="H2" s="364"/>
      <c r="I2" s="364"/>
    </row>
    <row r="3" spans="1:10" ht="20.25" x14ac:dyDescent="0.3">
      <c r="A3" s="285" t="s">
        <v>114</v>
      </c>
      <c r="B3" s="285"/>
      <c r="C3" s="285"/>
      <c r="D3" s="285"/>
      <c r="E3" s="285"/>
      <c r="F3" s="285"/>
      <c r="G3" s="285"/>
      <c r="H3" s="285"/>
      <c r="I3" s="285"/>
    </row>
    <row r="4" spans="1:10" ht="15.75" customHeight="1" x14ac:dyDescent="0.25">
      <c r="A4" s="315" t="s">
        <v>2150</v>
      </c>
      <c r="B4" s="315"/>
      <c r="C4" s="315"/>
      <c r="D4" s="315"/>
      <c r="E4" s="315"/>
      <c r="F4" s="315"/>
      <c r="G4" s="315"/>
      <c r="H4" s="315"/>
      <c r="I4" s="315"/>
    </row>
    <row r="5" spans="1:10" ht="15.75" x14ac:dyDescent="0.25">
      <c r="A5" s="368" t="s">
        <v>2159</v>
      </c>
      <c r="B5" s="368"/>
      <c r="C5" s="368"/>
      <c r="D5" s="368"/>
      <c r="E5" s="368"/>
      <c r="F5" s="368"/>
      <c r="G5" s="368"/>
      <c r="H5" s="368"/>
      <c r="I5" s="368"/>
    </row>
    <row r="6" spans="1:10" ht="46.5" customHeight="1" x14ac:dyDescent="0.25">
      <c r="A6" s="371" t="s">
        <v>25</v>
      </c>
      <c r="B6" s="359" t="s">
        <v>4</v>
      </c>
      <c r="C6" s="362" t="s">
        <v>93</v>
      </c>
      <c r="D6" s="363" t="s">
        <v>96</v>
      </c>
      <c r="E6" s="363"/>
      <c r="F6" s="363"/>
      <c r="G6" s="363"/>
      <c r="H6" s="362" t="s">
        <v>112</v>
      </c>
      <c r="I6" s="24" t="s">
        <v>2</v>
      </c>
    </row>
    <row r="7" spans="1:10" ht="28.5" customHeight="1" x14ac:dyDescent="0.25">
      <c r="A7" s="372"/>
      <c r="B7" s="360"/>
      <c r="C7" s="362"/>
      <c r="D7" s="362" t="s">
        <v>40</v>
      </c>
      <c r="E7" s="362" t="s">
        <v>111</v>
      </c>
      <c r="F7" s="363" t="s">
        <v>102</v>
      </c>
      <c r="G7" s="363"/>
      <c r="H7" s="362"/>
      <c r="I7" s="23"/>
    </row>
    <row r="8" spans="1:10" ht="30" customHeight="1" x14ac:dyDescent="0.25">
      <c r="A8" s="373"/>
      <c r="B8" s="361"/>
      <c r="C8" s="362"/>
      <c r="D8" s="362"/>
      <c r="E8" s="362"/>
      <c r="F8" s="161" t="s">
        <v>39</v>
      </c>
      <c r="G8" s="161" t="s">
        <v>38</v>
      </c>
      <c r="H8" s="362"/>
      <c r="I8" s="11"/>
    </row>
    <row r="9" spans="1:10" s="54" customFormat="1" ht="15.75" x14ac:dyDescent="0.2">
      <c r="A9" s="46">
        <v>1000</v>
      </c>
      <c r="B9" s="47" t="s">
        <v>22</v>
      </c>
      <c r="C9" s="49">
        <v>0</v>
      </c>
      <c r="D9" s="56">
        <v>0</v>
      </c>
      <c r="E9" s="56">
        <v>0</v>
      </c>
      <c r="F9" s="56">
        <v>0</v>
      </c>
      <c r="G9" s="56">
        <v>0</v>
      </c>
      <c r="H9" s="56">
        <f>C9+D9-E9+F9-G9</f>
        <v>0</v>
      </c>
      <c r="I9" s="58">
        <f>H9/$H$21</f>
        <v>0</v>
      </c>
    </row>
    <row r="10" spans="1:10" s="54" customFormat="1" ht="15.75" x14ac:dyDescent="0.2">
      <c r="A10" s="46">
        <v>2000</v>
      </c>
      <c r="B10" s="55" t="s">
        <v>106</v>
      </c>
      <c r="C10" s="49">
        <v>0</v>
      </c>
      <c r="D10" s="56">
        <v>0</v>
      </c>
      <c r="E10" s="56">
        <v>0</v>
      </c>
      <c r="F10" s="56">
        <v>0</v>
      </c>
      <c r="G10" s="56">
        <v>0</v>
      </c>
      <c r="H10" s="56">
        <f>C10+D10-E10+F10-G10</f>
        <v>0</v>
      </c>
      <c r="I10" s="58">
        <f>H10/$H$21</f>
        <v>0</v>
      </c>
    </row>
    <row r="11" spans="1:10" s="54" customFormat="1" ht="15.75" x14ac:dyDescent="0.2">
      <c r="A11" s="46">
        <v>3000</v>
      </c>
      <c r="B11" s="47" t="s">
        <v>21</v>
      </c>
      <c r="C11" s="49">
        <v>0</v>
      </c>
      <c r="D11" s="56">
        <v>0</v>
      </c>
      <c r="E11" s="56">
        <v>0</v>
      </c>
      <c r="F11" s="56">
        <v>0</v>
      </c>
      <c r="G11" s="56">
        <v>0</v>
      </c>
      <c r="H11" s="56">
        <f>C11+D11-E11+F11-G11</f>
        <v>0</v>
      </c>
      <c r="I11" s="58">
        <f>H11/$H$21</f>
        <v>0</v>
      </c>
    </row>
    <row r="12" spans="1:10" s="54" customFormat="1" ht="27.75" customHeight="1" x14ac:dyDescent="0.2">
      <c r="A12" s="46">
        <v>4000</v>
      </c>
      <c r="B12" s="59" t="s">
        <v>107</v>
      </c>
      <c r="C12" s="49">
        <v>0</v>
      </c>
      <c r="D12" s="56">
        <v>0</v>
      </c>
      <c r="E12" s="56">
        <v>0</v>
      </c>
      <c r="F12" s="56">
        <v>0</v>
      </c>
      <c r="G12" s="56">
        <v>0</v>
      </c>
      <c r="H12" s="56">
        <f>C12+D12-E12+F12-G12</f>
        <v>0</v>
      </c>
      <c r="I12" s="58">
        <f>H12/$H$21</f>
        <v>0</v>
      </c>
      <c r="J12" s="88"/>
    </row>
    <row r="13" spans="1:10" s="54" customFormat="1" ht="15" x14ac:dyDescent="0.2">
      <c r="A13" s="61" t="s">
        <v>37</v>
      </c>
      <c r="B13" s="76"/>
      <c r="C13" s="63">
        <f t="shared" ref="C13:I13" si="0">SUM(C9:C12)</f>
        <v>0</v>
      </c>
      <c r="D13" s="63">
        <f t="shared" si="0"/>
        <v>0</v>
      </c>
      <c r="E13" s="63">
        <f t="shared" si="0"/>
        <v>0</v>
      </c>
      <c r="F13" s="63">
        <f t="shared" si="0"/>
        <v>0</v>
      </c>
      <c r="G13" s="63">
        <f t="shared" si="0"/>
        <v>0</v>
      </c>
      <c r="H13" s="63">
        <f t="shared" si="0"/>
        <v>0</v>
      </c>
      <c r="I13" s="64">
        <f t="shared" si="0"/>
        <v>0</v>
      </c>
    </row>
    <row r="14" spans="1:10" s="54" customFormat="1" ht="25.5" x14ac:dyDescent="0.2">
      <c r="A14" s="32">
        <v>5000</v>
      </c>
      <c r="B14" s="59" t="s">
        <v>101</v>
      </c>
      <c r="C14" s="49">
        <v>0</v>
      </c>
      <c r="D14" s="56">
        <v>0</v>
      </c>
      <c r="E14" s="56">
        <v>0</v>
      </c>
      <c r="F14" s="56">
        <v>0</v>
      </c>
      <c r="G14" s="56">
        <v>0</v>
      </c>
      <c r="H14" s="56">
        <f>C14+D14-E14+F14-G14</f>
        <v>0</v>
      </c>
      <c r="I14" s="58">
        <f>H14/$H$21</f>
        <v>0</v>
      </c>
    </row>
    <row r="15" spans="1:10" s="54" customFormat="1" ht="15.75" x14ac:dyDescent="0.2">
      <c r="A15" s="32">
        <v>6000</v>
      </c>
      <c r="B15" s="65" t="s">
        <v>36</v>
      </c>
      <c r="C15" s="49">
        <v>0</v>
      </c>
      <c r="D15" s="56">
        <v>0</v>
      </c>
      <c r="E15" s="56">
        <v>0</v>
      </c>
      <c r="F15" s="56">
        <f>2297547.82-2297547.82</f>
        <v>0</v>
      </c>
      <c r="G15" s="56">
        <f>9794.58-9794.58</f>
        <v>0</v>
      </c>
      <c r="H15" s="56">
        <f>C15+D15-E15+F15-G15</f>
        <v>0</v>
      </c>
      <c r="I15" s="58">
        <f>H15/$H$21</f>
        <v>0</v>
      </c>
    </row>
    <row r="16" spans="1:10" s="54" customFormat="1" ht="15" x14ac:dyDescent="0.2">
      <c r="A16" s="66" t="s">
        <v>92</v>
      </c>
      <c r="B16" s="76"/>
      <c r="C16" s="63">
        <f t="shared" ref="C16:I16" si="1">SUM(C14:C15)</f>
        <v>0</v>
      </c>
      <c r="D16" s="63">
        <f t="shared" si="1"/>
        <v>0</v>
      </c>
      <c r="E16" s="63">
        <f t="shared" si="1"/>
        <v>0</v>
      </c>
      <c r="F16" s="63">
        <f t="shared" si="1"/>
        <v>0</v>
      </c>
      <c r="G16" s="63">
        <f t="shared" si="1"/>
        <v>0</v>
      </c>
      <c r="H16" s="63">
        <f t="shared" si="1"/>
        <v>0</v>
      </c>
      <c r="I16" s="64">
        <f t="shared" si="1"/>
        <v>0</v>
      </c>
    </row>
    <row r="17" spans="1:9" s="54" customFormat="1" ht="15.75" x14ac:dyDescent="0.2">
      <c r="A17" s="32">
        <v>7000</v>
      </c>
      <c r="B17" s="59" t="s">
        <v>35</v>
      </c>
      <c r="C17" s="56">
        <v>0</v>
      </c>
      <c r="D17" s="56">
        <v>1510080.2899999998</v>
      </c>
      <c r="E17" s="56">
        <v>1510000</v>
      </c>
      <c r="F17" s="56">
        <v>0</v>
      </c>
      <c r="G17" s="56">
        <v>0</v>
      </c>
      <c r="H17" s="56">
        <f>C17+D17-E17+F17-G17</f>
        <v>80.289999999804422</v>
      </c>
      <c r="I17" s="58">
        <f>H17/$H$21</f>
        <v>1</v>
      </c>
    </row>
    <row r="18" spans="1:9" s="54" customFormat="1" ht="15.75" x14ac:dyDescent="0.2">
      <c r="A18" s="32">
        <v>8000</v>
      </c>
      <c r="B18" s="55" t="s">
        <v>108</v>
      </c>
      <c r="C18" s="56">
        <v>0</v>
      </c>
      <c r="D18" s="56"/>
      <c r="E18" s="56">
        <v>0</v>
      </c>
      <c r="F18" s="56">
        <v>0</v>
      </c>
      <c r="G18" s="56"/>
      <c r="H18" s="56">
        <f>C18+D18-E18+F18-G18</f>
        <v>0</v>
      </c>
      <c r="I18" s="58">
        <f>H18/$H$21</f>
        <v>0</v>
      </c>
    </row>
    <row r="19" spans="1:9" s="54" customFormat="1" ht="15.75" x14ac:dyDescent="0.2">
      <c r="A19" s="32">
        <v>9000</v>
      </c>
      <c r="B19" s="65" t="s">
        <v>34</v>
      </c>
      <c r="C19" s="49">
        <v>0</v>
      </c>
      <c r="D19" s="56"/>
      <c r="E19" s="56"/>
      <c r="F19" s="56"/>
      <c r="G19" s="56"/>
      <c r="H19" s="56">
        <f>C19+D19-E19+F19-G19</f>
        <v>0</v>
      </c>
      <c r="I19" s="58">
        <f>H19/$H$21</f>
        <v>0</v>
      </c>
    </row>
    <row r="20" spans="1:9" s="54" customFormat="1" ht="15.75" x14ac:dyDescent="0.2">
      <c r="A20" s="369" t="s">
        <v>7</v>
      </c>
      <c r="B20" s="370"/>
      <c r="C20" s="63">
        <f>SUM(C17:C19)</f>
        <v>0</v>
      </c>
      <c r="D20" s="63">
        <f t="shared" ref="D20:I20" si="2">SUM(D17:D19)</f>
        <v>1510080.2899999998</v>
      </c>
      <c r="E20" s="63">
        <f t="shared" si="2"/>
        <v>1510000</v>
      </c>
      <c r="F20" s="63">
        <f t="shared" si="2"/>
        <v>0</v>
      </c>
      <c r="G20" s="63">
        <f t="shared" si="2"/>
        <v>0</v>
      </c>
      <c r="H20" s="63">
        <f t="shared" si="2"/>
        <v>80.289999999804422</v>
      </c>
      <c r="I20" s="124">
        <f t="shared" si="2"/>
        <v>1</v>
      </c>
    </row>
    <row r="21" spans="1:9" ht="18" x14ac:dyDescent="0.2">
      <c r="A21" s="73" t="s">
        <v>33</v>
      </c>
      <c r="B21" s="74"/>
      <c r="C21" s="63">
        <f>C13+C16+C20</f>
        <v>0</v>
      </c>
      <c r="D21" s="63">
        <f t="shared" ref="D21:I21" si="3">D20+D16+D13</f>
        <v>1510080.2899999998</v>
      </c>
      <c r="E21" s="63">
        <f t="shared" si="3"/>
        <v>1510000</v>
      </c>
      <c r="F21" s="63">
        <f t="shared" si="3"/>
        <v>0</v>
      </c>
      <c r="G21" s="63">
        <f t="shared" si="3"/>
        <v>0</v>
      </c>
      <c r="H21" s="63">
        <f t="shared" si="3"/>
        <v>80.289999999804422</v>
      </c>
      <c r="I21" s="64">
        <f t="shared" si="3"/>
        <v>1</v>
      </c>
    </row>
    <row r="22" spans="1:9" x14ac:dyDescent="0.2">
      <c r="A22" s="33"/>
      <c r="B22" s="33"/>
      <c r="C22" s="33"/>
      <c r="D22" s="33"/>
      <c r="E22" s="33"/>
      <c r="F22" s="33"/>
      <c r="G22" s="33"/>
    </row>
    <row r="23" spans="1:9" x14ac:dyDescent="0.2">
      <c r="A23" s="33"/>
      <c r="B23" s="33"/>
      <c r="C23" s="33"/>
      <c r="D23" s="33"/>
      <c r="E23" s="33"/>
      <c r="F23" s="33"/>
      <c r="G23" s="33"/>
      <c r="H23" s="86"/>
    </row>
    <row r="24" spans="1:9" ht="15.75" x14ac:dyDescent="0.25">
      <c r="A24" s="7"/>
      <c r="B24" s="33"/>
      <c r="C24" s="33"/>
      <c r="D24" s="33"/>
      <c r="E24" s="33"/>
      <c r="F24" s="138"/>
      <c r="G24" s="33"/>
    </row>
    <row r="25" spans="1:9" x14ac:dyDescent="0.2">
      <c r="A25" s="33"/>
      <c r="B25" s="33"/>
      <c r="C25" s="33"/>
      <c r="D25" s="33"/>
      <c r="E25" s="33"/>
      <c r="F25" s="33"/>
      <c r="G25" s="33"/>
    </row>
    <row r="26" spans="1:9" x14ac:dyDescent="0.2">
      <c r="A26" s="33"/>
      <c r="B26" s="33"/>
      <c r="C26" s="33"/>
      <c r="D26" s="33"/>
      <c r="E26" s="33"/>
      <c r="F26" s="33"/>
      <c r="G26" s="33"/>
    </row>
  </sheetData>
  <mergeCells count="14">
    <mergeCell ref="E7:E8"/>
    <mergeCell ref="F7:G7"/>
    <mergeCell ref="A20:B20"/>
    <mergeCell ref="A2:I2"/>
    <mergeCell ref="A1:I1"/>
    <mergeCell ref="A3:I3"/>
    <mergeCell ref="A4:I4"/>
    <mergeCell ref="A6:A8"/>
    <mergeCell ref="B6:B8"/>
    <mergeCell ref="C6:C8"/>
    <mergeCell ref="D6:G6"/>
    <mergeCell ref="H6:H8"/>
    <mergeCell ref="D7:D8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 2.5L</oddHeader>
    <oddFooter>&amp;C&amp;F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>
    <tabColor rgb="FF92D050"/>
  </sheetPr>
  <dimension ref="A1:I20"/>
  <sheetViews>
    <sheetView view="pageBreakPreview" zoomScale="85" zoomScaleNormal="100" zoomScaleSheetLayoutView="85" workbookViewId="0">
      <selection activeCell="C15" sqref="C15:H15"/>
    </sheetView>
  </sheetViews>
  <sheetFormatPr baseColWidth="10" defaultColWidth="11.42578125" defaultRowHeight="12.75" x14ac:dyDescent="0.2"/>
  <cols>
    <col min="1" max="1" width="10" style="21" customWidth="1"/>
    <col min="2" max="2" width="31.7109375" style="21" customWidth="1"/>
    <col min="3" max="3" width="18.42578125" style="21" customWidth="1"/>
    <col min="4" max="4" width="16.28515625" style="21" customWidth="1"/>
    <col min="5" max="5" width="16" style="21" customWidth="1"/>
    <col min="6" max="6" width="14.42578125" style="21" customWidth="1"/>
    <col min="7" max="7" width="14.7109375" style="21" customWidth="1"/>
    <col min="8" max="8" width="17.28515625" style="21" customWidth="1"/>
    <col min="9" max="9" width="14.5703125" style="21" customWidth="1"/>
    <col min="10" max="16384" width="11.42578125" style="21"/>
  </cols>
  <sheetData>
    <row r="1" spans="1:9" ht="20.25" x14ac:dyDescent="0.3">
      <c r="A1" s="285"/>
      <c r="B1" s="285"/>
      <c r="C1" s="285"/>
      <c r="D1" s="285"/>
      <c r="E1" s="285"/>
      <c r="F1" s="285"/>
      <c r="G1" s="285"/>
      <c r="H1" s="285"/>
      <c r="I1" s="285"/>
    </row>
    <row r="2" spans="1:9" ht="18" x14ac:dyDescent="0.25">
      <c r="A2" s="364" t="s">
        <v>1270</v>
      </c>
      <c r="B2" s="364"/>
      <c r="C2" s="364"/>
      <c r="D2" s="364"/>
      <c r="E2" s="364"/>
      <c r="F2" s="364"/>
      <c r="G2" s="364"/>
      <c r="H2" s="364"/>
      <c r="I2" s="364"/>
    </row>
    <row r="3" spans="1:9" ht="20.25" x14ac:dyDescent="0.3">
      <c r="A3" s="285" t="s">
        <v>114</v>
      </c>
      <c r="B3" s="285"/>
      <c r="C3" s="285"/>
      <c r="D3" s="285"/>
      <c r="E3" s="285"/>
      <c r="F3" s="285"/>
      <c r="G3" s="285"/>
      <c r="H3" s="285"/>
      <c r="I3" s="285"/>
    </row>
    <row r="4" spans="1:9" x14ac:dyDescent="0.2">
      <c r="A4" s="355" t="s">
        <v>2152</v>
      </c>
      <c r="B4" s="355"/>
      <c r="C4" s="355"/>
      <c r="D4" s="355"/>
      <c r="E4" s="355"/>
      <c r="F4" s="355"/>
      <c r="G4" s="355"/>
      <c r="H4" s="355"/>
      <c r="I4" s="355"/>
    </row>
    <row r="5" spans="1:9" x14ac:dyDescent="0.2">
      <c r="A5" s="355" t="s">
        <v>2160</v>
      </c>
      <c r="B5" s="355"/>
      <c r="C5" s="355"/>
      <c r="D5" s="355"/>
      <c r="E5" s="355"/>
      <c r="F5" s="355"/>
      <c r="G5" s="355"/>
      <c r="H5" s="355"/>
      <c r="I5" s="355"/>
    </row>
    <row r="6" spans="1:9" ht="26.25" customHeight="1" x14ac:dyDescent="0.2">
      <c r="A6" s="356" t="s">
        <v>25</v>
      </c>
      <c r="B6" s="359" t="s">
        <v>4</v>
      </c>
      <c r="C6" s="362" t="s">
        <v>93</v>
      </c>
      <c r="D6" s="363" t="s">
        <v>96</v>
      </c>
      <c r="E6" s="363"/>
      <c r="F6" s="363"/>
      <c r="G6" s="363"/>
      <c r="H6" s="362" t="s">
        <v>112</v>
      </c>
      <c r="I6" s="359" t="s">
        <v>2</v>
      </c>
    </row>
    <row r="7" spans="1:9" ht="30" customHeight="1" x14ac:dyDescent="0.2">
      <c r="A7" s="357"/>
      <c r="B7" s="360"/>
      <c r="C7" s="362"/>
      <c r="D7" s="363" t="s">
        <v>40</v>
      </c>
      <c r="E7" s="363" t="s">
        <v>111</v>
      </c>
      <c r="F7" s="363" t="s">
        <v>102</v>
      </c>
      <c r="G7" s="363"/>
      <c r="H7" s="362"/>
      <c r="I7" s="360"/>
    </row>
    <row r="8" spans="1:9" x14ac:dyDescent="0.2">
      <c r="A8" s="358"/>
      <c r="B8" s="361"/>
      <c r="C8" s="362"/>
      <c r="D8" s="363"/>
      <c r="E8" s="363"/>
      <c r="F8" s="108" t="s">
        <v>39</v>
      </c>
      <c r="G8" s="108" t="s">
        <v>38</v>
      </c>
      <c r="H8" s="362"/>
      <c r="I8" s="361"/>
    </row>
    <row r="9" spans="1:9" s="54" customFormat="1" ht="15.75" x14ac:dyDescent="0.2">
      <c r="A9" s="46">
        <v>1000</v>
      </c>
      <c r="B9" s="47" t="s">
        <v>22</v>
      </c>
      <c r="C9" s="48">
        <v>0</v>
      </c>
      <c r="D9" s="56">
        <v>0</v>
      </c>
      <c r="E9" s="56">
        <v>0</v>
      </c>
      <c r="F9" s="56">
        <v>0</v>
      </c>
      <c r="G9" s="56">
        <v>0</v>
      </c>
      <c r="H9" s="105">
        <f>C9+D9-E9+F9-G9</f>
        <v>0</v>
      </c>
      <c r="I9" s="53">
        <f>+H9/H20</f>
        <v>0</v>
      </c>
    </row>
    <row r="10" spans="1:9" s="54" customFormat="1" ht="15.75" x14ac:dyDescent="0.2">
      <c r="A10" s="46">
        <v>2000</v>
      </c>
      <c r="B10" s="55" t="s">
        <v>106</v>
      </c>
      <c r="C10" s="56">
        <v>0</v>
      </c>
      <c r="D10" s="56">
        <v>0</v>
      </c>
      <c r="E10" s="56">
        <v>0</v>
      </c>
      <c r="F10" s="56">
        <v>0</v>
      </c>
      <c r="G10" s="56">
        <v>0</v>
      </c>
      <c r="H10" s="105">
        <f>C10+D10-E10+F10-G10</f>
        <v>0</v>
      </c>
      <c r="I10" s="58">
        <f>+H10/H20</f>
        <v>0</v>
      </c>
    </row>
    <row r="11" spans="1:9" s="54" customFormat="1" ht="15.75" x14ac:dyDescent="0.2">
      <c r="A11" s="46">
        <v>3000</v>
      </c>
      <c r="B11" s="47" t="s">
        <v>21</v>
      </c>
      <c r="C11" s="56">
        <v>0</v>
      </c>
      <c r="D11" s="57">
        <v>0</v>
      </c>
      <c r="E11" s="56">
        <v>0</v>
      </c>
      <c r="F11" s="56">
        <v>0</v>
      </c>
      <c r="G11" s="56">
        <v>0</v>
      </c>
      <c r="H11" s="105">
        <f>C11+D11-E11+F11-G11</f>
        <v>0</v>
      </c>
      <c r="I11" s="58">
        <f>+H11/H20</f>
        <v>0</v>
      </c>
    </row>
    <row r="12" spans="1:9" s="54" customFormat="1" ht="38.25" x14ac:dyDescent="0.2">
      <c r="A12" s="46">
        <v>4000</v>
      </c>
      <c r="B12" s="59" t="s">
        <v>107</v>
      </c>
      <c r="C12" s="56">
        <v>0</v>
      </c>
      <c r="D12" s="56">
        <v>0</v>
      </c>
      <c r="E12" s="56">
        <v>0</v>
      </c>
      <c r="F12" s="56">
        <v>0</v>
      </c>
      <c r="G12" s="56">
        <v>0</v>
      </c>
      <c r="H12" s="105">
        <f>C12+D12-E12+F12-G12</f>
        <v>0</v>
      </c>
      <c r="I12" s="58">
        <f>+H12/H20</f>
        <v>0</v>
      </c>
    </row>
    <row r="13" spans="1:9" s="54" customFormat="1" ht="15" x14ac:dyDescent="0.2">
      <c r="A13" s="61" t="s">
        <v>37</v>
      </c>
      <c r="B13" s="62"/>
      <c r="C13" s="63">
        <f>SUM(C9:C12)</f>
        <v>0</v>
      </c>
      <c r="D13" s="63">
        <f t="shared" ref="D13:I13" si="0">SUM(D9:D12)</f>
        <v>0</v>
      </c>
      <c r="E13" s="63">
        <f t="shared" si="0"/>
        <v>0</v>
      </c>
      <c r="F13" s="63">
        <f t="shared" si="0"/>
        <v>0</v>
      </c>
      <c r="G13" s="63">
        <f t="shared" si="0"/>
        <v>0</v>
      </c>
      <c r="H13" s="63">
        <f t="shared" si="0"/>
        <v>0</v>
      </c>
      <c r="I13" s="64">
        <f t="shared" si="0"/>
        <v>0</v>
      </c>
    </row>
    <row r="14" spans="1:9" s="54" customFormat="1" ht="25.5" x14ac:dyDescent="0.2">
      <c r="A14" s="32">
        <v>5000</v>
      </c>
      <c r="B14" s="59" t="s">
        <v>101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105">
        <f>C14+D14-E14+F14-G14</f>
        <v>0</v>
      </c>
      <c r="I14" s="58">
        <f>+H14/H20</f>
        <v>0</v>
      </c>
    </row>
    <row r="15" spans="1:9" s="54" customFormat="1" ht="18" customHeight="1" x14ac:dyDescent="0.2">
      <c r="A15" s="32">
        <v>6000</v>
      </c>
      <c r="B15" s="65" t="s">
        <v>36</v>
      </c>
      <c r="C15" s="56">
        <v>0</v>
      </c>
      <c r="D15" s="56">
        <v>0</v>
      </c>
      <c r="E15" s="56">
        <v>0</v>
      </c>
      <c r="F15" s="56">
        <v>13317765</v>
      </c>
      <c r="G15" s="56">
        <v>373655.75000000006</v>
      </c>
      <c r="H15" s="105">
        <v>12944109.249999998</v>
      </c>
      <c r="I15" s="58">
        <f>+H15/H20</f>
        <v>0.99436977895022971</v>
      </c>
    </row>
    <row r="16" spans="1:9" s="54" customFormat="1" ht="15" x14ac:dyDescent="0.2">
      <c r="A16" s="66" t="s">
        <v>92</v>
      </c>
      <c r="B16" s="62"/>
      <c r="C16" s="63">
        <f>SUM(C14:C15)</f>
        <v>0</v>
      </c>
      <c r="D16" s="63">
        <f t="shared" ref="D16:I16" si="1">SUM(D14:D15)</f>
        <v>0</v>
      </c>
      <c r="E16" s="63">
        <f t="shared" si="1"/>
        <v>0</v>
      </c>
      <c r="F16" s="63">
        <f t="shared" si="1"/>
        <v>13317765</v>
      </c>
      <c r="G16" s="63">
        <f t="shared" si="1"/>
        <v>373655.75000000006</v>
      </c>
      <c r="H16" s="106">
        <f t="shared" si="1"/>
        <v>12944109.249999998</v>
      </c>
      <c r="I16" s="64">
        <f t="shared" si="1"/>
        <v>0.99436977895022971</v>
      </c>
    </row>
    <row r="17" spans="1:9" s="54" customFormat="1" ht="15" x14ac:dyDescent="0.2">
      <c r="A17" s="68"/>
      <c r="B17" s="69"/>
      <c r="C17" s="50"/>
      <c r="D17" s="50"/>
      <c r="E17" s="50"/>
      <c r="F17" s="50"/>
      <c r="G17" s="50"/>
      <c r="H17" s="71"/>
      <c r="I17" s="58"/>
    </row>
    <row r="18" spans="1:9" s="54" customFormat="1" ht="15.75" x14ac:dyDescent="0.2">
      <c r="A18" s="45">
        <v>7000</v>
      </c>
      <c r="B18" s="70" t="s">
        <v>35</v>
      </c>
      <c r="C18" s="48">
        <v>0</v>
      </c>
      <c r="D18" s="48">
        <v>13329855.84</v>
      </c>
      <c r="E18" s="48">
        <v>312455.75000000017</v>
      </c>
      <c r="F18" s="48">
        <v>373655.75000000006</v>
      </c>
      <c r="G18" s="48">
        <v>13317765</v>
      </c>
      <c r="H18" s="48">
        <v>73290.839999999895</v>
      </c>
      <c r="I18" s="53">
        <f>+H18/H20</f>
        <v>5.630221049770308E-3</v>
      </c>
    </row>
    <row r="19" spans="1:9" s="54" customFormat="1" ht="15" x14ac:dyDescent="0.2">
      <c r="A19" s="66" t="s">
        <v>7</v>
      </c>
      <c r="B19" s="62"/>
      <c r="C19" s="63">
        <f t="shared" ref="C19:H19" si="2">SUM(C18:C18)</f>
        <v>0</v>
      </c>
      <c r="D19" s="63">
        <f t="shared" si="2"/>
        <v>13329855.84</v>
      </c>
      <c r="E19" s="63">
        <f t="shared" si="2"/>
        <v>312455.75000000017</v>
      </c>
      <c r="F19" s="63">
        <f t="shared" si="2"/>
        <v>373655.75000000006</v>
      </c>
      <c r="G19" s="63">
        <f t="shared" si="2"/>
        <v>13317765</v>
      </c>
      <c r="H19" s="106">
        <f t="shared" si="2"/>
        <v>73290.839999999895</v>
      </c>
      <c r="I19" s="64">
        <f>SUM(I18)</f>
        <v>5.630221049770308E-3</v>
      </c>
    </row>
    <row r="20" spans="1:9" s="54" customFormat="1" ht="18" x14ac:dyDescent="0.2">
      <c r="A20" s="365" t="s">
        <v>41</v>
      </c>
      <c r="B20" s="366"/>
      <c r="C20" s="63">
        <f>C13+C16+C19</f>
        <v>0</v>
      </c>
      <c r="D20" s="63">
        <f>SUM(D13+D16+D18)</f>
        <v>13329855.84</v>
      </c>
      <c r="E20" s="63">
        <f t="shared" ref="E20:G20" si="3">SUM(E13+E16+E18)</f>
        <v>312455.75000000017</v>
      </c>
      <c r="F20" s="63">
        <f t="shared" si="3"/>
        <v>13691420.75</v>
      </c>
      <c r="G20" s="63">
        <f t="shared" si="3"/>
        <v>13691420.75</v>
      </c>
      <c r="H20" s="106">
        <f>SUM(H13+H16+H19)</f>
        <v>13017400.089999998</v>
      </c>
      <c r="I20" s="64">
        <f>I13+I16+I19</f>
        <v>1</v>
      </c>
    </row>
  </sheetData>
  <mergeCells count="15">
    <mergeCell ref="D7:D8"/>
    <mergeCell ref="E7:E8"/>
    <mergeCell ref="F7:G7"/>
    <mergeCell ref="A20:B20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A2:I2"/>
    <mergeCell ref="A5:I5"/>
  </mergeCells>
  <printOptions horizontalCentered="1" verticalCentered="1"/>
  <pageMargins left="0" right="0" top="0" bottom="0" header="0" footer="0"/>
  <pageSetup scale="85" orientation="landscape" r:id="rId1"/>
  <headerFooter alignWithMargins="0">
    <oddHeader>&amp;R&amp;"Arial,Negrita"&amp;16ANEXO 2.5M</oddHeader>
    <oddFooter>&amp;F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>
    <tabColor rgb="FF92D050"/>
  </sheetPr>
  <dimension ref="A1:I20"/>
  <sheetViews>
    <sheetView view="pageBreakPreview" topLeftCell="A4" zoomScale="85" zoomScaleNormal="100" zoomScaleSheetLayoutView="85" workbookViewId="0">
      <selection activeCell="H20" sqref="H20"/>
    </sheetView>
  </sheetViews>
  <sheetFormatPr baseColWidth="10" defaultColWidth="11.42578125" defaultRowHeight="12.75" x14ac:dyDescent="0.2"/>
  <cols>
    <col min="1" max="1" width="10" style="21" customWidth="1"/>
    <col min="2" max="2" width="31.7109375" style="21" customWidth="1"/>
    <col min="3" max="3" width="18.42578125" style="21" customWidth="1"/>
    <col min="4" max="4" width="16.28515625" style="21" customWidth="1"/>
    <col min="5" max="5" width="16" style="21" customWidth="1"/>
    <col min="6" max="6" width="14.42578125" style="21" customWidth="1"/>
    <col min="7" max="7" width="14.7109375" style="21" customWidth="1"/>
    <col min="8" max="8" width="17.28515625" style="21" customWidth="1"/>
    <col min="9" max="9" width="14.5703125" style="21" customWidth="1"/>
    <col min="10" max="16384" width="11.42578125" style="21"/>
  </cols>
  <sheetData>
    <row r="1" spans="1:9" ht="20.25" x14ac:dyDescent="0.3">
      <c r="A1" s="285"/>
      <c r="B1" s="285"/>
      <c r="C1" s="285"/>
      <c r="D1" s="285"/>
      <c r="E1" s="285"/>
      <c r="F1" s="285"/>
      <c r="G1" s="285"/>
      <c r="H1" s="285"/>
      <c r="I1" s="285"/>
    </row>
    <row r="2" spans="1:9" ht="18" x14ac:dyDescent="0.25">
      <c r="A2" s="364" t="s">
        <v>1270</v>
      </c>
      <c r="B2" s="364"/>
      <c r="C2" s="364"/>
      <c r="D2" s="364"/>
      <c r="E2" s="364"/>
      <c r="F2" s="364"/>
      <c r="G2" s="364"/>
      <c r="H2" s="364"/>
      <c r="I2" s="364"/>
    </row>
    <row r="3" spans="1:9" ht="20.25" x14ac:dyDescent="0.3">
      <c r="A3" s="285" t="s">
        <v>114</v>
      </c>
      <c r="B3" s="285"/>
      <c r="C3" s="285"/>
      <c r="D3" s="285"/>
      <c r="E3" s="285"/>
      <c r="F3" s="285"/>
      <c r="G3" s="285"/>
      <c r="H3" s="285"/>
      <c r="I3" s="285"/>
    </row>
    <row r="4" spans="1:9" x14ac:dyDescent="0.2">
      <c r="A4" s="355" t="s">
        <v>2152</v>
      </c>
      <c r="B4" s="355"/>
      <c r="C4" s="355"/>
      <c r="D4" s="355"/>
      <c r="E4" s="355"/>
      <c r="F4" s="355"/>
      <c r="G4" s="355"/>
      <c r="H4" s="355"/>
      <c r="I4" s="355"/>
    </row>
    <row r="5" spans="1:9" x14ac:dyDescent="0.2">
      <c r="A5" s="355" t="s">
        <v>2161</v>
      </c>
      <c r="B5" s="355"/>
      <c r="C5" s="355"/>
      <c r="D5" s="355"/>
      <c r="E5" s="355"/>
      <c r="F5" s="355"/>
      <c r="G5" s="355"/>
      <c r="H5" s="355"/>
      <c r="I5" s="355"/>
    </row>
    <row r="6" spans="1:9" ht="26.25" customHeight="1" x14ac:dyDescent="0.2">
      <c r="A6" s="356" t="s">
        <v>25</v>
      </c>
      <c r="B6" s="359" t="s">
        <v>4</v>
      </c>
      <c r="C6" s="362" t="s">
        <v>93</v>
      </c>
      <c r="D6" s="363" t="s">
        <v>96</v>
      </c>
      <c r="E6" s="363"/>
      <c r="F6" s="363"/>
      <c r="G6" s="363"/>
      <c r="H6" s="362" t="s">
        <v>112</v>
      </c>
      <c r="I6" s="359" t="s">
        <v>2</v>
      </c>
    </row>
    <row r="7" spans="1:9" ht="30" customHeight="1" x14ac:dyDescent="0.2">
      <c r="A7" s="357"/>
      <c r="B7" s="360"/>
      <c r="C7" s="362"/>
      <c r="D7" s="363" t="s">
        <v>40</v>
      </c>
      <c r="E7" s="363" t="s">
        <v>111</v>
      </c>
      <c r="F7" s="363" t="s">
        <v>102</v>
      </c>
      <c r="G7" s="363"/>
      <c r="H7" s="362"/>
      <c r="I7" s="360"/>
    </row>
    <row r="8" spans="1:9" x14ac:dyDescent="0.2">
      <c r="A8" s="358"/>
      <c r="B8" s="361"/>
      <c r="C8" s="362"/>
      <c r="D8" s="363"/>
      <c r="E8" s="363"/>
      <c r="F8" s="161" t="s">
        <v>39</v>
      </c>
      <c r="G8" s="161" t="s">
        <v>38</v>
      </c>
      <c r="H8" s="362"/>
      <c r="I8" s="361"/>
    </row>
    <row r="9" spans="1:9" s="54" customFormat="1" ht="15.75" x14ac:dyDescent="0.2">
      <c r="A9" s="46">
        <v>1000</v>
      </c>
      <c r="B9" s="47" t="s">
        <v>22</v>
      </c>
      <c r="C9" s="48">
        <v>0</v>
      </c>
      <c r="D9" s="56">
        <v>0</v>
      </c>
      <c r="E9" s="56">
        <v>0</v>
      </c>
      <c r="F9" s="56">
        <v>0</v>
      </c>
      <c r="G9" s="56">
        <v>0</v>
      </c>
      <c r="H9" s="105">
        <f>C9+D9-E9+F9-G9</f>
        <v>0</v>
      </c>
      <c r="I9" s="53" t="e">
        <f>+H9/H20</f>
        <v>#DIV/0!</v>
      </c>
    </row>
    <row r="10" spans="1:9" s="54" customFormat="1" ht="15.75" x14ac:dyDescent="0.2">
      <c r="A10" s="46">
        <v>2000</v>
      </c>
      <c r="B10" s="55" t="s">
        <v>106</v>
      </c>
      <c r="C10" s="56">
        <v>0</v>
      </c>
      <c r="D10" s="56">
        <v>0</v>
      </c>
      <c r="E10" s="56">
        <v>0</v>
      </c>
      <c r="F10" s="56">
        <v>0</v>
      </c>
      <c r="G10" s="56">
        <v>0</v>
      </c>
      <c r="H10" s="105">
        <f>C10+D10-E10+F10-G10</f>
        <v>0</v>
      </c>
      <c r="I10" s="58" t="e">
        <f>+H10/H20</f>
        <v>#DIV/0!</v>
      </c>
    </row>
    <row r="11" spans="1:9" s="54" customFormat="1" ht="15.75" x14ac:dyDescent="0.2">
      <c r="A11" s="46">
        <v>3000</v>
      </c>
      <c r="B11" s="47" t="s">
        <v>21</v>
      </c>
      <c r="C11" s="56">
        <v>0</v>
      </c>
      <c r="D11" s="57">
        <v>0</v>
      </c>
      <c r="E11" s="56">
        <v>0</v>
      </c>
      <c r="F11" s="56">
        <v>0</v>
      </c>
      <c r="G11" s="56">
        <v>0</v>
      </c>
      <c r="H11" s="105">
        <f>C11+D11-E11+F11-G11</f>
        <v>0</v>
      </c>
      <c r="I11" s="58" t="e">
        <f>+H11/H20</f>
        <v>#DIV/0!</v>
      </c>
    </row>
    <row r="12" spans="1:9" s="54" customFormat="1" ht="38.25" x14ac:dyDescent="0.2">
      <c r="A12" s="46">
        <v>4000</v>
      </c>
      <c r="B12" s="59" t="s">
        <v>107</v>
      </c>
      <c r="C12" s="56">
        <v>0</v>
      </c>
      <c r="D12" s="56">
        <v>0</v>
      </c>
      <c r="E12" s="56">
        <v>0</v>
      </c>
      <c r="F12" s="56">
        <v>0</v>
      </c>
      <c r="G12" s="56">
        <v>0</v>
      </c>
      <c r="H12" s="105">
        <f>C12+D12-E12+F12-G12</f>
        <v>0</v>
      </c>
      <c r="I12" s="58" t="e">
        <f>+H12/H20</f>
        <v>#DIV/0!</v>
      </c>
    </row>
    <row r="13" spans="1:9" s="54" customFormat="1" ht="15" x14ac:dyDescent="0.2">
      <c r="A13" s="61" t="s">
        <v>37</v>
      </c>
      <c r="B13" s="62"/>
      <c r="C13" s="63">
        <f>SUM(C9:C12)</f>
        <v>0</v>
      </c>
      <c r="D13" s="63">
        <f t="shared" ref="D13:I13" si="0">SUM(D9:D12)</f>
        <v>0</v>
      </c>
      <c r="E13" s="63">
        <f t="shared" si="0"/>
        <v>0</v>
      </c>
      <c r="F13" s="63">
        <f t="shared" si="0"/>
        <v>0</v>
      </c>
      <c r="G13" s="63">
        <f t="shared" si="0"/>
        <v>0</v>
      </c>
      <c r="H13" s="63">
        <f t="shared" si="0"/>
        <v>0</v>
      </c>
      <c r="I13" s="64" t="e">
        <f t="shared" si="0"/>
        <v>#DIV/0!</v>
      </c>
    </row>
    <row r="14" spans="1:9" s="54" customFormat="1" ht="25.5" x14ac:dyDescent="0.2">
      <c r="A14" s="32">
        <v>5000</v>
      </c>
      <c r="B14" s="59" t="s">
        <v>101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105">
        <f>C14+D14-E14+F14-G14</f>
        <v>0</v>
      </c>
      <c r="I14" s="58" t="e">
        <f>+H14/H20</f>
        <v>#DIV/0!</v>
      </c>
    </row>
    <row r="15" spans="1:9" s="54" customFormat="1" ht="18" customHeight="1" x14ac:dyDescent="0.2">
      <c r="A15" s="32">
        <v>6000</v>
      </c>
      <c r="B15" s="65" t="s">
        <v>36</v>
      </c>
      <c r="C15" s="56">
        <v>0</v>
      </c>
      <c r="D15" s="56">
        <v>0</v>
      </c>
      <c r="E15" s="56">
        <v>0</v>
      </c>
      <c r="F15" s="56">
        <v>0</v>
      </c>
      <c r="G15" s="56">
        <v>0</v>
      </c>
      <c r="H15" s="105">
        <v>0</v>
      </c>
      <c r="I15" s="58" t="e">
        <f>+H15/H20</f>
        <v>#DIV/0!</v>
      </c>
    </row>
    <row r="16" spans="1:9" s="54" customFormat="1" ht="15" x14ac:dyDescent="0.2">
      <c r="A16" s="66" t="s">
        <v>92</v>
      </c>
      <c r="B16" s="62"/>
      <c r="C16" s="63">
        <f>SUM(C14:C15)</f>
        <v>0</v>
      </c>
      <c r="D16" s="63">
        <f t="shared" ref="D16:I16" si="1">SUM(D14:D15)</f>
        <v>0</v>
      </c>
      <c r="E16" s="63">
        <f t="shared" si="1"/>
        <v>0</v>
      </c>
      <c r="F16" s="63">
        <f t="shared" si="1"/>
        <v>0</v>
      </c>
      <c r="G16" s="63">
        <f t="shared" si="1"/>
        <v>0</v>
      </c>
      <c r="H16" s="106">
        <f t="shared" si="1"/>
        <v>0</v>
      </c>
      <c r="I16" s="64" t="e">
        <f t="shared" si="1"/>
        <v>#DIV/0!</v>
      </c>
    </row>
    <row r="17" spans="1:9" s="54" customFormat="1" ht="15" x14ac:dyDescent="0.2">
      <c r="A17" s="68"/>
      <c r="B17" s="69"/>
      <c r="C17" s="50"/>
      <c r="D17" s="50"/>
      <c r="E17" s="50"/>
      <c r="F17" s="50"/>
      <c r="G17" s="50"/>
      <c r="H17" s="71"/>
      <c r="I17" s="58"/>
    </row>
    <row r="18" spans="1:9" s="54" customFormat="1" ht="15.75" x14ac:dyDescent="0.2">
      <c r="A18" s="45">
        <v>7000</v>
      </c>
      <c r="B18" s="70" t="s">
        <v>35</v>
      </c>
      <c r="C18" s="48">
        <v>0</v>
      </c>
      <c r="D18" s="48">
        <v>119.75999999999999</v>
      </c>
      <c r="E18" s="48">
        <v>119.75999999999999</v>
      </c>
      <c r="F18" s="48">
        <v>0</v>
      </c>
      <c r="G18" s="48">
        <v>0</v>
      </c>
      <c r="H18" s="48">
        <v>0</v>
      </c>
      <c r="I18" s="53" t="e">
        <f>+H18/H20</f>
        <v>#DIV/0!</v>
      </c>
    </row>
    <row r="19" spans="1:9" s="54" customFormat="1" ht="15" x14ac:dyDescent="0.2">
      <c r="A19" s="66" t="s">
        <v>7</v>
      </c>
      <c r="B19" s="62"/>
      <c r="C19" s="63">
        <f t="shared" ref="C19:H19" si="2">SUM(C18:C18)</f>
        <v>0</v>
      </c>
      <c r="D19" s="63">
        <f t="shared" si="2"/>
        <v>119.75999999999999</v>
      </c>
      <c r="E19" s="63">
        <f t="shared" si="2"/>
        <v>119.75999999999999</v>
      </c>
      <c r="F19" s="63">
        <f t="shared" si="2"/>
        <v>0</v>
      </c>
      <c r="G19" s="63">
        <f t="shared" si="2"/>
        <v>0</v>
      </c>
      <c r="H19" s="106">
        <f t="shared" si="2"/>
        <v>0</v>
      </c>
      <c r="I19" s="64" t="e">
        <f>SUM(I18)</f>
        <v>#DIV/0!</v>
      </c>
    </row>
    <row r="20" spans="1:9" s="54" customFormat="1" ht="18" x14ac:dyDescent="0.2">
      <c r="A20" s="365" t="s">
        <v>41</v>
      </c>
      <c r="B20" s="366"/>
      <c r="C20" s="63">
        <f>C13+C16+C19</f>
        <v>0</v>
      </c>
      <c r="D20" s="63">
        <f>SUM(D13+D16+D18)</f>
        <v>119.75999999999999</v>
      </c>
      <c r="E20" s="63">
        <f t="shared" ref="E20:G20" si="3">SUM(E13+E16+E18)</f>
        <v>119.75999999999999</v>
      </c>
      <c r="F20" s="63">
        <f t="shared" si="3"/>
        <v>0</v>
      </c>
      <c r="G20" s="63">
        <f t="shared" si="3"/>
        <v>0</v>
      </c>
      <c r="H20" s="106">
        <f>SUM(H13+H16+H19)</f>
        <v>0</v>
      </c>
      <c r="I20" s="64" t="e">
        <f>I13+I16+I19</f>
        <v>#DIV/0!</v>
      </c>
    </row>
  </sheetData>
  <mergeCells count="15">
    <mergeCell ref="A1:I1"/>
    <mergeCell ref="A2:I2"/>
    <mergeCell ref="A3:I3"/>
    <mergeCell ref="A4:I4"/>
    <mergeCell ref="A5:I5"/>
    <mergeCell ref="I6:I8"/>
    <mergeCell ref="D7:D8"/>
    <mergeCell ref="E7:E8"/>
    <mergeCell ref="F7:G7"/>
    <mergeCell ref="A20:B20"/>
    <mergeCell ref="A6:A8"/>
    <mergeCell ref="B6:B8"/>
    <mergeCell ref="C6:C8"/>
    <mergeCell ref="D6:G6"/>
    <mergeCell ref="H6:H8"/>
  </mergeCells>
  <printOptions horizontalCentered="1" verticalCentered="1"/>
  <pageMargins left="0" right="0" top="0" bottom="0" header="0" footer="0"/>
  <pageSetup scale="85" orientation="landscape" r:id="rId1"/>
  <headerFooter alignWithMargins="0">
    <oddHeader>&amp;R&amp;"Arial,Negrita"&amp;16ANEXO 2.5N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2:AU11"/>
  <sheetViews>
    <sheetView view="pageBreakPreview" zoomScale="85" zoomScaleNormal="100" zoomScaleSheetLayoutView="85" workbookViewId="0">
      <selection activeCell="J5" sqref="J5"/>
    </sheetView>
  </sheetViews>
  <sheetFormatPr baseColWidth="10" defaultRowHeight="12.75" x14ac:dyDescent="0.2"/>
  <cols>
    <col min="1" max="1" width="34.85546875" customWidth="1"/>
    <col min="4" max="4" width="12.140625" customWidth="1"/>
    <col min="5" max="5" width="12.5703125" customWidth="1"/>
  </cols>
  <sheetData>
    <row r="2" spans="1:47" s="172" customFormat="1" ht="18.75" x14ac:dyDescent="0.3">
      <c r="A2" s="170" t="s">
        <v>1270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AU2" s="173"/>
    </row>
    <row r="3" spans="1:47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x14ac:dyDescent="0.2">
      <c r="A5" s="164" t="s">
        <v>1763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x14ac:dyDescent="0.2">
      <c r="AU6" s="165"/>
    </row>
    <row r="7" spans="1:47" ht="15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ht="15" x14ac:dyDescent="0.2">
      <c r="A8" s="340"/>
      <c r="B8" s="340" t="s">
        <v>12</v>
      </c>
      <c r="C8" s="340" t="s">
        <v>6</v>
      </c>
      <c r="D8" s="340"/>
      <c r="E8" s="340"/>
      <c r="F8" s="340" t="s">
        <v>91</v>
      </c>
      <c r="G8" s="340" t="s">
        <v>12</v>
      </c>
      <c r="H8" s="340" t="s">
        <v>6</v>
      </c>
      <c r="I8" s="340"/>
      <c r="J8" s="340"/>
      <c r="K8" s="340" t="s">
        <v>91</v>
      </c>
      <c r="L8" s="340" t="s">
        <v>12</v>
      </c>
      <c r="M8" s="340" t="s">
        <v>6</v>
      </c>
      <c r="N8" s="340"/>
      <c r="O8" s="340"/>
      <c r="P8" s="340" t="s">
        <v>91</v>
      </c>
      <c r="Q8" s="340" t="s">
        <v>12</v>
      </c>
      <c r="R8" s="340" t="s">
        <v>6</v>
      </c>
      <c r="S8" s="340"/>
      <c r="T8" s="340"/>
      <c r="U8" s="340" t="s">
        <v>91</v>
      </c>
      <c r="AU8" s="165"/>
    </row>
    <row r="9" spans="1:47" ht="45" x14ac:dyDescent="0.2">
      <c r="A9" s="340"/>
      <c r="B9" s="340"/>
      <c r="C9" s="169" t="s">
        <v>27</v>
      </c>
      <c r="D9" s="169" t="s">
        <v>916</v>
      </c>
      <c r="E9" s="169" t="s">
        <v>3</v>
      </c>
      <c r="F9" s="340"/>
      <c r="G9" s="340"/>
      <c r="H9" s="169" t="s">
        <v>27</v>
      </c>
      <c r="I9" s="169" t="s">
        <v>916</v>
      </c>
      <c r="J9" s="169" t="s">
        <v>3</v>
      </c>
      <c r="K9" s="340"/>
      <c r="L9" s="340"/>
      <c r="M9" s="169" t="s">
        <v>27</v>
      </c>
      <c r="N9" s="169" t="s">
        <v>916</v>
      </c>
      <c r="O9" s="169" t="s">
        <v>3</v>
      </c>
      <c r="P9" s="340"/>
      <c r="Q9" s="340"/>
      <c r="R9" s="169" t="s">
        <v>27</v>
      </c>
      <c r="S9" s="169" t="s">
        <v>916</v>
      </c>
      <c r="T9" s="169" t="s">
        <v>3</v>
      </c>
      <c r="U9" s="340"/>
      <c r="AU9" s="165"/>
    </row>
    <row r="10" spans="1:47" x14ac:dyDescent="0.2">
      <c r="A10" s="167" t="s">
        <v>78</v>
      </c>
      <c r="B10" s="167">
        <v>0</v>
      </c>
      <c r="C10" s="167">
        <v>0</v>
      </c>
      <c r="D10" s="167">
        <v>0</v>
      </c>
      <c r="E10" s="167">
        <v>0</v>
      </c>
      <c r="F10" s="167">
        <v>0</v>
      </c>
      <c r="G10" s="167">
        <v>0</v>
      </c>
      <c r="H10" s="167">
        <v>0</v>
      </c>
      <c r="I10" s="167">
        <v>0</v>
      </c>
      <c r="J10" s="167">
        <v>0</v>
      </c>
      <c r="K10" s="167">
        <v>0</v>
      </c>
      <c r="L10" s="167">
        <v>0</v>
      </c>
      <c r="M10" s="167">
        <v>0</v>
      </c>
      <c r="N10" s="167">
        <v>0</v>
      </c>
      <c r="O10" s="167">
        <v>0</v>
      </c>
      <c r="P10" s="167">
        <v>0</v>
      </c>
      <c r="Q10" s="167">
        <v>0</v>
      </c>
      <c r="R10" s="167">
        <v>0</v>
      </c>
      <c r="S10" s="167">
        <v>0</v>
      </c>
      <c r="T10" s="167">
        <v>0</v>
      </c>
      <c r="U10" s="167">
        <v>0</v>
      </c>
      <c r="AU10" s="165"/>
    </row>
    <row r="11" spans="1:47" ht="15" x14ac:dyDescent="0.25">
      <c r="A11" s="168" t="s">
        <v>5</v>
      </c>
      <c r="B11" s="153">
        <f t="shared" ref="B11:U11" si="0">SUM(B10:B10)</f>
        <v>0</v>
      </c>
      <c r="C11" s="153">
        <f t="shared" si="0"/>
        <v>0</v>
      </c>
      <c r="D11" s="153">
        <f t="shared" si="0"/>
        <v>0</v>
      </c>
      <c r="E11" s="153">
        <f t="shared" si="0"/>
        <v>0</v>
      </c>
      <c r="F11" s="153">
        <f t="shared" si="0"/>
        <v>0</v>
      </c>
      <c r="G11" s="153">
        <f t="shared" si="0"/>
        <v>0</v>
      </c>
      <c r="H11" s="153">
        <f t="shared" si="0"/>
        <v>0</v>
      </c>
      <c r="I11" s="153">
        <f t="shared" si="0"/>
        <v>0</v>
      </c>
      <c r="J11" s="153">
        <f t="shared" si="0"/>
        <v>0</v>
      </c>
      <c r="K11" s="153">
        <f t="shared" si="0"/>
        <v>0</v>
      </c>
      <c r="L11" s="153">
        <f t="shared" si="0"/>
        <v>0</v>
      </c>
      <c r="M11" s="153">
        <f t="shared" si="0"/>
        <v>0</v>
      </c>
      <c r="N11" s="153">
        <f t="shared" si="0"/>
        <v>0</v>
      </c>
      <c r="O11" s="153">
        <f t="shared" si="0"/>
        <v>0</v>
      </c>
      <c r="P11" s="153">
        <f t="shared" si="0"/>
        <v>0</v>
      </c>
      <c r="Q11" s="153">
        <f t="shared" si="0"/>
        <v>0</v>
      </c>
      <c r="R11" s="153">
        <f t="shared" si="0"/>
        <v>0</v>
      </c>
      <c r="S11" s="153">
        <f t="shared" si="0"/>
        <v>0</v>
      </c>
      <c r="T11" s="153">
        <f t="shared" si="0"/>
        <v>0</v>
      </c>
      <c r="U11" s="153">
        <f t="shared" si="0"/>
        <v>0</v>
      </c>
      <c r="AU11" s="165"/>
    </row>
  </sheetData>
  <mergeCells count="17"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2.4</oddHeader>
    <oddFooter>&amp;F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tabColor rgb="FF92D050"/>
  </sheetPr>
  <dimension ref="A1:I22"/>
  <sheetViews>
    <sheetView view="pageBreakPreview" topLeftCell="A4" zoomScale="85" zoomScaleNormal="100" zoomScaleSheetLayoutView="85" workbookViewId="0">
      <selection activeCell="P13" sqref="P13"/>
    </sheetView>
  </sheetViews>
  <sheetFormatPr baseColWidth="10" defaultColWidth="11.42578125" defaultRowHeight="12.75" x14ac:dyDescent="0.2"/>
  <cols>
    <col min="1" max="1" width="10" style="21" customWidth="1"/>
    <col min="2" max="2" width="31.7109375" style="21" customWidth="1"/>
    <col min="3" max="3" width="18.42578125" style="21" customWidth="1"/>
    <col min="4" max="4" width="16.28515625" style="21" customWidth="1"/>
    <col min="5" max="5" width="16" style="21" customWidth="1"/>
    <col min="6" max="6" width="14.42578125" style="21" customWidth="1"/>
    <col min="7" max="7" width="13.140625" style="21" customWidth="1"/>
    <col min="8" max="8" width="17.28515625" style="21" customWidth="1"/>
    <col min="9" max="16384" width="11.42578125" style="21"/>
  </cols>
  <sheetData>
    <row r="1" spans="1:9" ht="20.25" x14ac:dyDescent="0.3">
      <c r="A1" s="285"/>
      <c r="B1" s="285"/>
      <c r="C1" s="285"/>
      <c r="D1" s="285"/>
      <c r="E1" s="285"/>
      <c r="F1" s="285"/>
      <c r="G1" s="285"/>
      <c r="H1" s="285"/>
      <c r="I1" s="285"/>
    </row>
    <row r="2" spans="1:9" ht="18" x14ac:dyDescent="0.25">
      <c r="A2" s="364" t="s">
        <v>1270</v>
      </c>
      <c r="B2" s="364"/>
      <c r="C2" s="364"/>
      <c r="D2" s="364"/>
      <c r="E2" s="364"/>
      <c r="F2" s="364"/>
      <c r="G2" s="364"/>
      <c r="H2" s="364"/>
      <c r="I2" s="364"/>
    </row>
    <row r="3" spans="1:9" ht="20.25" x14ac:dyDescent="0.3">
      <c r="A3" s="285" t="s">
        <v>114</v>
      </c>
      <c r="B3" s="285"/>
      <c r="C3" s="285"/>
      <c r="D3" s="285"/>
      <c r="E3" s="285"/>
      <c r="F3" s="285"/>
      <c r="G3" s="285"/>
      <c r="H3" s="285"/>
      <c r="I3" s="285"/>
    </row>
    <row r="4" spans="1:9" x14ac:dyDescent="0.2">
      <c r="A4" s="355" t="s">
        <v>2150</v>
      </c>
      <c r="B4" s="355"/>
      <c r="C4" s="355"/>
      <c r="D4" s="355"/>
      <c r="E4" s="355"/>
      <c r="F4" s="355"/>
      <c r="G4" s="355"/>
      <c r="H4" s="355"/>
      <c r="I4" s="355"/>
    </row>
    <row r="5" spans="1:9" x14ac:dyDescent="0.2">
      <c r="A5" s="355" t="s">
        <v>2162</v>
      </c>
      <c r="B5" s="355"/>
      <c r="C5" s="355"/>
      <c r="D5" s="355"/>
      <c r="E5" s="355"/>
      <c r="F5" s="355"/>
      <c r="G5" s="355"/>
      <c r="H5" s="355"/>
      <c r="I5" s="355"/>
    </row>
    <row r="6" spans="1:9" ht="26.25" customHeight="1" x14ac:dyDescent="0.2">
      <c r="A6" s="356" t="s">
        <v>25</v>
      </c>
      <c r="B6" s="359" t="s">
        <v>4</v>
      </c>
      <c r="C6" s="362" t="s">
        <v>93</v>
      </c>
      <c r="D6" s="363" t="s">
        <v>96</v>
      </c>
      <c r="E6" s="363"/>
      <c r="F6" s="363"/>
      <c r="G6" s="363"/>
      <c r="H6" s="362" t="s">
        <v>112</v>
      </c>
      <c r="I6" s="359" t="s">
        <v>2</v>
      </c>
    </row>
    <row r="7" spans="1:9" ht="30" customHeight="1" x14ac:dyDescent="0.2">
      <c r="A7" s="357"/>
      <c r="B7" s="360"/>
      <c r="C7" s="362"/>
      <c r="D7" s="363" t="s">
        <v>40</v>
      </c>
      <c r="E7" s="363" t="s">
        <v>111</v>
      </c>
      <c r="F7" s="363" t="s">
        <v>102</v>
      </c>
      <c r="G7" s="363"/>
      <c r="H7" s="362"/>
      <c r="I7" s="360"/>
    </row>
    <row r="8" spans="1:9" x14ac:dyDescent="0.2">
      <c r="A8" s="358"/>
      <c r="B8" s="361"/>
      <c r="C8" s="362"/>
      <c r="D8" s="363"/>
      <c r="E8" s="363"/>
      <c r="F8" s="108" t="s">
        <v>39</v>
      </c>
      <c r="G8" s="108" t="s">
        <v>38</v>
      </c>
      <c r="H8" s="362"/>
      <c r="I8" s="361"/>
    </row>
    <row r="9" spans="1:9" s="54" customFormat="1" ht="15.75" x14ac:dyDescent="0.2">
      <c r="A9" s="46">
        <v>1000</v>
      </c>
      <c r="B9" s="47" t="s">
        <v>22</v>
      </c>
      <c r="C9" s="48">
        <v>0</v>
      </c>
      <c r="D9" s="56">
        <v>0</v>
      </c>
      <c r="E9" s="56">
        <v>0</v>
      </c>
      <c r="F9" s="56">
        <v>0</v>
      </c>
      <c r="G9" s="56">
        <v>0</v>
      </c>
      <c r="H9" s="105">
        <f>C9+D9-E9+F9-G9</f>
        <v>0</v>
      </c>
      <c r="I9" s="53">
        <v>0</v>
      </c>
    </row>
    <row r="10" spans="1:9" s="54" customFormat="1" ht="15.75" x14ac:dyDescent="0.2">
      <c r="A10" s="46">
        <v>2000</v>
      </c>
      <c r="B10" s="55" t="s">
        <v>106</v>
      </c>
      <c r="C10" s="56">
        <v>0</v>
      </c>
      <c r="D10" s="56">
        <v>0</v>
      </c>
      <c r="E10" s="56">
        <v>0</v>
      </c>
      <c r="F10" s="56">
        <v>0</v>
      </c>
      <c r="G10" s="56">
        <v>0</v>
      </c>
      <c r="H10" s="105">
        <f>C10+D10-E10+F10-G10</f>
        <v>0</v>
      </c>
      <c r="I10" s="58">
        <v>0</v>
      </c>
    </row>
    <row r="11" spans="1:9" s="54" customFormat="1" ht="15.75" x14ac:dyDescent="0.2">
      <c r="A11" s="46">
        <v>3000</v>
      </c>
      <c r="B11" s="47" t="s">
        <v>21</v>
      </c>
      <c r="C11" s="56">
        <v>0</v>
      </c>
      <c r="D11" s="57">
        <v>0</v>
      </c>
      <c r="E11" s="56">
        <v>0</v>
      </c>
      <c r="F11" s="56">
        <v>0</v>
      </c>
      <c r="G11" s="56">
        <v>0</v>
      </c>
      <c r="H11" s="105">
        <f>C11+D11-E11+F11-G11</f>
        <v>0</v>
      </c>
      <c r="I11" s="58">
        <v>0</v>
      </c>
    </row>
    <row r="12" spans="1:9" s="54" customFormat="1" ht="38.25" x14ac:dyDescent="0.2">
      <c r="A12" s="46">
        <v>4000</v>
      </c>
      <c r="B12" s="59" t="s">
        <v>107</v>
      </c>
      <c r="C12" s="56">
        <v>0</v>
      </c>
      <c r="D12" s="56">
        <v>0</v>
      </c>
      <c r="E12" s="56">
        <v>0</v>
      </c>
      <c r="F12" s="56">
        <v>0</v>
      </c>
      <c r="G12" s="56">
        <v>0</v>
      </c>
      <c r="H12" s="105">
        <f>C12+D12-E12+F12-G12</f>
        <v>0</v>
      </c>
      <c r="I12" s="58">
        <v>0</v>
      </c>
    </row>
    <row r="13" spans="1:9" s="54" customFormat="1" ht="15" x14ac:dyDescent="0.2">
      <c r="A13" s="61" t="s">
        <v>37</v>
      </c>
      <c r="B13" s="62"/>
      <c r="C13" s="63">
        <f>SUM(C9:C12)</f>
        <v>0</v>
      </c>
      <c r="D13" s="63">
        <f t="shared" ref="D13:I13" si="0">SUM(D9:D12)</f>
        <v>0</v>
      </c>
      <c r="E13" s="63">
        <f t="shared" si="0"/>
        <v>0</v>
      </c>
      <c r="F13" s="63">
        <f t="shared" si="0"/>
        <v>0</v>
      </c>
      <c r="G13" s="63">
        <f t="shared" si="0"/>
        <v>0</v>
      </c>
      <c r="H13" s="63">
        <f t="shared" si="0"/>
        <v>0</v>
      </c>
      <c r="I13" s="64">
        <f t="shared" si="0"/>
        <v>0</v>
      </c>
    </row>
    <row r="14" spans="1:9" s="54" customFormat="1" ht="25.5" x14ac:dyDescent="0.2">
      <c r="A14" s="32">
        <v>5000</v>
      </c>
      <c r="B14" s="59" t="s">
        <v>101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105">
        <f>C14+D14-E14+F14-G14</f>
        <v>0</v>
      </c>
      <c r="I14" s="58">
        <v>0</v>
      </c>
    </row>
    <row r="15" spans="1:9" s="54" customFormat="1" ht="18" customHeight="1" x14ac:dyDescent="0.2">
      <c r="A15" s="32">
        <v>6000</v>
      </c>
      <c r="B15" s="65" t="s">
        <v>36</v>
      </c>
      <c r="C15" s="56">
        <v>0</v>
      </c>
      <c r="D15" s="56">
        <v>0</v>
      </c>
      <c r="E15" s="56">
        <v>0</v>
      </c>
      <c r="F15" s="56">
        <v>0</v>
      </c>
      <c r="G15" s="56">
        <v>0</v>
      </c>
      <c r="H15" s="105">
        <f>C15+D15-E15+F15-G15</f>
        <v>0</v>
      </c>
      <c r="I15" s="58">
        <v>0</v>
      </c>
    </row>
    <row r="16" spans="1:9" s="54" customFormat="1" ht="15" x14ac:dyDescent="0.2">
      <c r="A16" s="66" t="s">
        <v>92</v>
      </c>
      <c r="B16" s="62"/>
      <c r="C16" s="63">
        <f>SUM(C12:C15)</f>
        <v>0</v>
      </c>
      <c r="D16" s="63">
        <f t="shared" ref="D16:I16" si="1">SUM(D14:D15)</f>
        <v>0</v>
      </c>
      <c r="E16" s="63">
        <f t="shared" si="1"/>
        <v>0</v>
      </c>
      <c r="F16" s="63">
        <f t="shared" si="1"/>
        <v>0</v>
      </c>
      <c r="G16" s="63">
        <f t="shared" si="1"/>
        <v>0</v>
      </c>
      <c r="H16" s="106">
        <f t="shared" si="1"/>
        <v>0</v>
      </c>
      <c r="I16" s="64">
        <f t="shared" si="1"/>
        <v>0</v>
      </c>
    </row>
    <row r="17" spans="1:9" s="54" customFormat="1" ht="15" x14ac:dyDescent="0.2">
      <c r="A17" s="68"/>
      <c r="B17" s="69"/>
      <c r="C17" s="50"/>
      <c r="D17" s="50"/>
      <c r="E17" s="50"/>
      <c r="F17" s="50"/>
      <c r="G17" s="50"/>
      <c r="H17" s="71"/>
      <c r="I17" s="58"/>
    </row>
    <row r="18" spans="1:9" s="54" customFormat="1" ht="15.75" x14ac:dyDescent="0.2">
      <c r="A18" s="45">
        <v>7000</v>
      </c>
      <c r="B18" s="70" t="s">
        <v>35</v>
      </c>
      <c r="C18" s="48">
        <v>0</v>
      </c>
      <c r="D18" s="48">
        <v>92.589999999999989</v>
      </c>
      <c r="E18" s="48">
        <v>92.589999999999989</v>
      </c>
      <c r="F18" s="48">
        <v>0</v>
      </c>
      <c r="G18" s="48">
        <v>0</v>
      </c>
      <c r="H18" s="48">
        <v>0</v>
      </c>
      <c r="I18" s="53">
        <v>0</v>
      </c>
    </row>
    <row r="19" spans="1:9" s="54" customFormat="1" ht="25.5" x14ac:dyDescent="0.2">
      <c r="A19" s="32">
        <v>8000</v>
      </c>
      <c r="B19" s="59" t="s">
        <v>108</v>
      </c>
      <c r="C19" s="56">
        <v>0</v>
      </c>
      <c r="D19" s="56">
        <v>0</v>
      </c>
      <c r="E19" s="56">
        <v>0</v>
      </c>
      <c r="F19" s="56">
        <v>0</v>
      </c>
      <c r="G19" s="56">
        <v>0</v>
      </c>
      <c r="H19" s="105">
        <f>C19+D19-E19+F19-G19</f>
        <v>0</v>
      </c>
      <c r="I19" s="58">
        <v>0</v>
      </c>
    </row>
    <row r="20" spans="1:9" s="54" customFormat="1" ht="15.75" x14ac:dyDescent="0.2">
      <c r="A20" s="32">
        <v>9000</v>
      </c>
      <c r="B20" s="59" t="s">
        <v>34</v>
      </c>
      <c r="C20" s="56">
        <v>0</v>
      </c>
      <c r="D20" s="56">
        <v>0</v>
      </c>
      <c r="E20" s="56">
        <v>0</v>
      </c>
      <c r="F20" s="56">
        <v>0</v>
      </c>
      <c r="G20" s="56">
        <v>0</v>
      </c>
      <c r="H20" s="105">
        <f>C20+D20-E20+F20-G20</f>
        <v>0</v>
      </c>
      <c r="I20" s="58">
        <v>0</v>
      </c>
    </row>
    <row r="21" spans="1:9" s="54" customFormat="1" ht="15" x14ac:dyDescent="0.2">
      <c r="A21" s="66" t="s">
        <v>7</v>
      </c>
      <c r="B21" s="62"/>
      <c r="C21" s="63">
        <f>SUM(C17:C20)</f>
        <v>0</v>
      </c>
      <c r="D21" s="63">
        <f t="shared" ref="D21:I21" si="2">SUM(D18:D20)</f>
        <v>92.589999999999989</v>
      </c>
      <c r="E21" s="63">
        <f t="shared" si="2"/>
        <v>92.589999999999989</v>
      </c>
      <c r="F21" s="63">
        <f t="shared" si="2"/>
        <v>0</v>
      </c>
      <c r="G21" s="63">
        <f t="shared" si="2"/>
        <v>0</v>
      </c>
      <c r="H21" s="106">
        <f t="shared" si="2"/>
        <v>0</v>
      </c>
      <c r="I21" s="64">
        <f t="shared" si="2"/>
        <v>0</v>
      </c>
    </row>
    <row r="22" spans="1:9" s="54" customFormat="1" ht="18" x14ac:dyDescent="0.2">
      <c r="A22" s="365" t="s">
        <v>41</v>
      </c>
      <c r="B22" s="366"/>
      <c r="C22" s="63">
        <f>C13+C16+C21</f>
        <v>0</v>
      </c>
      <c r="D22" s="63">
        <f>SUM(D13+D16+D18+D19)</f>
        <v>92.589999999999989</v>
      </c>
      <c r="E22" s="63">
        <f>SUM(E13+E16+E18+E19)</f>
        <v>92.589999999999989</v>
      </c>
      <c r="F22" s="63">
        <f>SUM(F13+F16+F18+F19)</f>
        <v>0</v>
      </c>
      <c r="G22" s="63">
        <f>SUM(G13+G16+G18+G19)</f>
        <v>0</v>
      </c>
      <c r="H22" s="106">
        <f>SUM(H13+H16+H18)</f>
        <v>0</v>
      </c>
      <c r="I22" s="64">
        <f>I13+I16+I18+I19</f>
        <v>0</v>
      </c>
    </row>
  </sheetData>
  <mergeCells count="15">
    <mergeCell ref="D7:D8"/>
    <mergeCell ref="E7:E8"/>
    <mergeCell ref="F7:G7"/>
    <mergeCell ref="A22:B22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A2:I2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2.5O</oddHeader>
    <oddFooter>&amp;F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>
    <tabColor rgb="FF92D050"/>
  </sheetPr>
  <dimension ref="A1:I24"/>
  <sheetViews>
    <sheetView view="pageBreakPreview" topLeftCell="A7" zoomScale="85" zoomScaleNormal="100" zoomScaleSheetLayoutView="85" workbookViewId="0">
      <selection activeCell="C28" sqref="C28"/>
    </sheetView>
  </sheetViews>
  <sheetFormatPr baseColWidth="10" defaultColWidth="11.42578125" defaultRowHeight="12.75" x14ac:dyDescent="0.2"/>
  <cols>
    <col min="1" max="1" width="10" style="21" customWidth="1"/>
    <col min="2" max="2" width="31.7109375" style="21" customWidth="1"/>
    <col min="3" max="3" width="18.42578125" style="21" customWidth="1"/>
    <col min="4" max="4" width="16.28515625" style="21" customWidth="1"/>
    <col min="5" max="5" width="16" style="21" customWidth="1"/>
    <col min="6" max="6" width="14.42578125" style="21" customWidth="1"/>
    <col min="7" max="7" width="14" style="21" customWidth="1"/>
    <col min="8" max="8" width="17.28515625" style="21" customWidth="1"/>
    <col min="9" max="16384" width="11.42578125" style="21"/>
  </cols>
  <sheetData>
    <row r="1" spans="1:9" ht="20.25" x14ac:dyDescent="0.3">
      <c r="A1" s="285"/>
      <c r="B1" s="285"/>
      <c r="C1" s="285"/>
      <c r="D1" s="285"/>
      <c r="E1" s="285"/>
      <c r="F1" s="285"/>
      <c r="G1" s="285"/>
      <c r="H1" s="285"/>
      <c r="I1" s="285"/>
    </row>
    <row r="2" spans="1:9" ht="18" x14ac:dyDescent="0.25">
      <c r="A2" s="364" t="s">
        <v>1270</v>
      </c>
      <c r="B2" s="364"/>
      <c r="C2" s="364"/>
      <c r="D2" s="364"/>
      <c r="E2" s="364"/>
      <c r="F2" s="364"/>
      <c r="G2" s="364"/>
      <c r="H2" s="364"/>
      <c r="I2" s="364"/>
    </row>
    <row r="3" spans="1:9" ht="20.25" x14ac:dyDescent="0.3">
      <c r="A3" s="285" t="s">
        <v>114</v>
      </c>
      <c r="B3" s="285"/>
      <c r="C3" s="285"/>
      <c r="D3" s="285"/>
      <c r="E3" s="285"/>
      <c r="F3" s="285"/>
      <c r="G3" s="285"/>
      <c r="H3" s="285"/>
      <c r="I3" s="285"/>
    </row>
    <row r="4" spans="1:9" x14ac:dyDescent="0.2">
      <c r="A4" s="355" t="s">
        <v>2152</v>
      </c>
      <c r="B4" s="355"/>
      <c r="C4" s="355"/>
      <c r="D4" s="355"/>
      <c r="E4" s="355"/>
      <c r="F4" s="355"/>
      <c r="G4" s="355"/>
      <c r="H4" s="355"/>
      <c r="I4" s="355"/>
    </row>
    <row r="5" spans="1:9" x14ac:dyDescent="0.2">
      <c r="A5" s="355" t="s">
        <v>2163</v>
      </c>
      <c r="B5" s="355"/>
      <c r="C5" s="355"/>
      <c r="D5" s="355"/>
      <c r="E5" s="355"/>
      <c r="F5" s="355"/>
      <c r="G5" s="355"/>
      <c r="H5" s="355"/>
      <c r="I5" s="355"/>
    </row>
    <row r="6" spans="1:9" ht="26.25" customHeight="1" x14ac:dyDescent="0.2">
      <c r="A6" s="356" t="s">
        <v>25</v>
      </c>
      <c r="B6" s="359" t="s">
        <v>4</v>
      </c>
      <c r="C6" s="362" t="s">
        <v>93</v>
      </c>
      <c r="D6" s="363" t="s">
        <v>96</v>
      </c>
      <c r="E6" s="363"/>
      <c r="F6" s="363"/>
      <c r="G6" s="363"/>
      <c r="H6" s="362" t="s">
        <v>112</v>
      </c>
      <c r="I6" s="359" t="s">
        <v>2</v>
      </c>
    </row>
    <row r="7" spans="1:9" ht="30" customHeight="1" x14ac:dyDescent="0.2">
      <c r="A7" s="357"/>
      <c r="B7" s="360"/>
      <c r="C7" s="362"/>
      <c r="D7" s="363" t="s">
        <v>40</v>
      </c>
      <c r="E7" s="374" t="s">
        <v>111</v>
      </c>
      <c r="F7" s="363" t="s">
        <v>102</v>
      </c>
      <c r="G7" s="363"/>
      <c r="H7" s="362"/>
      <c r="I7" s="360"/>
    </row>
    <row r="8" spans="1:9" ht="12.75" customHeight="1" x14ac:dyDescent="0.2">
      <c r="A8" s="358"/>
      <c r="B8" s="361"/>
      <c r="C8" s="362"/>
      <c r="D8" s="363"/>
      <c r="E8" s="375"/>
      <c r="F8" s="142" t="s">
        <v>39</v>
      </c>
      <c r="G8" s="142" t="s">
        <v>38</v>
      </c>
      <c r="H8" s="362"/>
      <c r="I8" s="361"/>
    </row>
    <row r="9" spans="1:9" s="54" customFormat="1" ht="15.75" x14ac:dyDescent="0.2">
      <c r="A9" s="46">
        <v>1000</v>
      </c>
      <c r="B9" s="47" t="s">
        <v>22</v>
      </c>
      <c r="C9" s="48">
        <v>0</v>
      </c>
      <c r="D9" s="56">
        <v>0</v>
      </c>
      <c r="E9" s="56">
        <v>0</v>
      </c>
      <c r="F9" s="56">
        <v>0</v>
      </c>
      <c r="G9" s="56">
        <v>0</v>
      </c>
      <c r="H9" s="105">
        <f>C9+D9-E9+F9-G9</f>
        <v>0</v>
      </c>
      <c r="I9" s="53">
        <f>+H9/H22</f>
        <v>0</v>
      </c>
    </row>
    <row r="10" spans="1:9" s="54" customFormat="1" ht="15.75" x14ac:dyDescent="0.2">
      <c r="A10" s="46">
        <v>2000</v>
      </c>
      <c r="B10" s="55" t="s">
        <v>106</v>
      </c>
      <c r="C10" s="56">
        <v>0</v>
      </c>
      <c r="D10" s="56">
        <v>0</v>
      </c>
      <c r="E10" s="56">
        <v>0</v>
      </c>
      <c r="F10" s="56">
        <v>0</v>
      </c>
      <c r="G10" s="56">
        <v>0</v>
      </c>
      <c r="H10" s="105">
        <f>C10+D10-E10+F10-G10</f>
        <v>0</v>
      </c>
      <c r="I10" s="58">
        <f>+H10/H22</f>
        <v>0</v>
      </c>
    </row>
    <row r="11" spans="1:9" s="54" customFormat="1" ht="15.75" x14ac:dyDescent="0.2">
      <c r="A11" s="46">
        <v>3000</v>
      </c>
      <c r="B11" s="47" t="s">
        <v>21</v>
      </c>
      <c r="C11" s="56">
        <v>0</v>
      </c>
      <c r="D11" s="57">
        <v>0</v>
      </c>
      <c r="E11" s="56">
        <v>0</v>
      </c>
      <c r="F11" s="56">
        <v>0</v>
      </c>
      <c r="G11" s="56">
        <v>0</v>
      </c>
      <c r="H11" s="105">
        <f>C11+D11-E11+F11-G11</f>
        <v>0</v>
      </c>
      <c r="I11" s="58">
        <f>+H11/H22</f>
        <v>0</v>
      </c>
    </row>
    <row r="12" spans="1:9" s="54" customFormat="1" ht="38.25" x14ac:dyDescent="0.2">
      <c r="A12" s="46">
        <v>4000</v>
      </c>
      <c r="B12" s="59" t="s">
        <v>107</v>
      </c>
      <c r="C12" s="56">
        <v>0</v>
      </c>
      <c r="D12" s="56">
        <v>0</v>
      </c>
      <c r="E12" s="56">
        <v>0</v>
      </c>
      <c r="F12" s="56">
        <v>0</v>
      </c>
      <c r="G12" s="56">
        <v>0</v>
      </c>
      <c r="H12" s="105">
        <f>C12+D12-E12+F12-G12</f>
        <v>0</v>
      </c>
      <c r="I12" s="58">
        <f>+H12/H22</f>
        <v>0</v>
      </c>
    </row>
    <row r="13" spans="1:9" s="54" customFormat="1" ht="15" x14ac:dyDescent="0.2">
      <c r="A13" s="61" t="s">
        <v>37</v>
      </c>
      <c r="B13" s="62"/>
      <c r="C13" s="63">
        <f>SUM(C9:C12)</f>
        <v>0</v>
      </c>
      <c r="D13" s="63">
        <f t="shared" ref="D13:I13" si="0">SUM(D9:D12)</f>
        <v>0</v>
      </c>
      <c r="E13" s="63">
        <f t="shared" si="0"/>
        <v>0</v>
      </c>
      <c r="F13" s="63">
        <f t="shared" si="0"/>
        <v>0</v>
      </c>
      <c r="G13" s="63">
        <f t="shared" si="0"/>
        <v>0</v>
      </c>
      <c r="H13" s="63">
        <f t="shared" si="0"/>
        <v>0</v>
      </c>
      <c r="I13" s="64">
        <f t="shared" si="0"/>
        <v>0</v>
      </c>
    </row>
    <row r="14" spans="1:9" s="54" customFormat="1" ht="25.5" x14ac:dyDescent="0.2">
      <c r="A14" s="32">
        <v>5000</v>
      </c>
      <c r="B14" s="59" t="s">
        <v>101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105">
        <f>C14+D14-E14+F14-G14</f>
        <v>0</v>
      </c>
      <c r="I14" s="58">
        <f>+H14/H22</f>
        <v>0</v>
      </c>
    </row>
    <row r="15" spans="1:9" s="54" customFormat="1" ht="18" customHeight="1" x14ac:dyDescent="0.2">
      <c r="A15" s="32">
        <v>6000</v>
      </c>
      <c r="B15" s="65" t="s">
        <v>36</v>
      </c>
      <c r="C15" s="56">
        <v>0</v>
      </c>
      <c r="D15" s="56">
        <v>0</v>
      </c>
      <c r="E15" s="56">
        <v>0</v>
      </c>
      <c r="F15" s="56">
        <v>9189562.5700000022</v>
      </c>
      <c r="G15" s="56">
        <v>227447.32000000009</v>
      </c>
      <c r="H15" s="105">
        <v>8962115.2500000019</v>
      </c>
      <c r="I15" s="58">
        <f>+H15/H22</f>
        <v>0.9751588304883172</v>
      </c>
    </row>
    <row r="16" spans="1:9" s="54" customFormat="1" ht="15" x14ac:dyDescent="0.2">
      <c r="A16" s="66" t="s">
        <v>92</v>
      </c>
      <c r="B16" s="62"/>
      <c r="C16" s="63">
        <f>SUM(C14:C15)</f>
        <v>0</v>
      </c>
      <c r="D16" s="63">
        <f t="shared" ref="D16:I16" si="1">SUM(D14:D15)</f>
        <v>0</v>
      </c>
      <c r="E16" s="63">
        <f t="shared" si="1"/>
        <v>0</v>
      </c>
      <c r="F16" s="63">
        <f t="shared" si="1"/>
        <v>9189562.5700000022</v>
      </c>
      <c r="G16" s="63">
        <f t="shared" si="1"/>
        <v>227447.32000000009</v>
      </c>
      <c r="H16" s="106">
        <f t="shared" si="1"/>
        <v>8962115.2500000019</v>
      </c>
      <c r="I16" s="64">
        <f t="shared" si="1"/>
        <v>0.9751588304883172</v>
      </c>
    </row>
    <row r="17" spans="1:9" s="54" customFormat="1" ht="15" x14ac:dyDescent="0.2">
      <c r="A17" s="68"/>
      <c r="B17" s="69"/>
      <c r="C17" s="50"/>
      <c r="D17" s="50"/>
      <c r="E17" s="50"/>
      <c r="F17" s="50"/>
      <c r="G17" s="50"/>
      <c r="H17" s="71"/>
      <c r="I17" s="58"/>
    </row>
    <row r="18" spans="1:9" s="54" customFormat="1" ht="15.75" x14ac:dyDescent="0.2">
      <c r="A18" s="45">
        <v>7000</v>
      </c>
      <c r="B18" s="70" t="s">
        <v>35</v>
      </c>
      <c r="C18" s="48">
        <v>0</v>
      </c>
      <c r="D18" s="48">
        <v>9190415.9300000016</v>
      </c>
      <c r="E18" s="48">
        <v>0</v>
      </c>
      <c r="F18" s="48">
        <v>227447.32000000009</v>
      </c>
      <c r="G18" s="48">
        <v>9189562.5700000022</v>
      </c>
      <c r="H18" s="48">
        <v>228300.68000000008</v>
      </c>
      <c r="I18" s="53">
        <f>+H18/H22</f>
        <v>2.4841169511682814E-2</v>
      </c>
    </row>
    <row r="19" spans="1:9" s="54" customFormat="1" ht="25.5" x14ac:dyDescent="0.2">
      <c r="A19" s="32">
        <v>8000</v>
      </c>
      <c r="B19" s="59" t="s">
        <v>108</v>
      </c>
      <c r="C19" s="56">
        <v>0</v>
      </c>
      <c r="D19" s="56">
        <v>0</v>
      </c>
      <c r="E19" s="56">
        <v>0</v>
      </c>
      <c r="F19" s="56">
        <v>0</v>
      </c>
      <c r="G19" s="56">
        <v>0</v>
      </c>
      <c r="H19" s="105">
        <f>C19+D19-E19+F19-G19</f>
        <v>0</v>
      </c>
      <c r="I19" s="58">
        <f>+H19/H22</f>
        <v>0</v>
      </c>
    </row>
    <row r="20" spans="1:9" s="54" customFormat="1" ht="15.75" x14ac:dyDescent="0.2">
      <c r="A20" s="32">
        <v>9000</v>
      </c>
      <c r="B20" s="59" t="s">
        <v>34</v>
      </c>
      <c r="C20" s="56">
        <v>0</v>
      </c>
      <c r="D20" s="56">
        <v>0</v>
      </c>
      <c r="E20" s="56">
        <v>0</v>
      </c>
      <c r="F20" s="56">
        <v>0</v>
      </c>
      <c r="G20" s="56">
        <v>0</v>
      </c>
      <c r="H20" s="105">
        <f>C20+D20-E20+F20-G20</f>
        <v>0</v>
      </c>
      <c r="I20" s="58">
        <f>+H20/H22</f>
        <v>0</v>
      </c>
    </row>
    <row r="21" spans="1:9" s="54" customFormat="1" ht="15" x14ac:dyDescent="0.2">
      <c r="A21" s="66" t="s">
        <v>7</v>
      </c>
      <c r="B21" s="62"/>
      <c r="C21" s="63">
        <f t="shared" ref="C21:H21" si="2">SUM(C18:C20)</f>
        <v>0</v>
      </c>
      <c r="D21" s="63">
        <f t="shared" si="2"/>
        <v>9190415.9300000016</v>
      </c>
      <c r="E21" s="63">
        <f t="shared" si="2"/>
        <v>0</v>
      </c>
      <c r="F21" s="63">
        <f t="shared" si="2"/>
        <v>227447.32000000009</v>
      </c>
      <c r="G21" s="63">
        <f t="shared" si="2"/>
        <v>9189562.5700000022</v>
      </c>
      <c r="H21" s="106">
        <f t="shared" si="2"/>
        <v>228300.68000000008</v>
      </c>
      <c r="I21" s="64">
        <f>SUM(I19:I20)</f>
        <v>0</v>
      </c>
    </row>
    <row r="22" spans="1:9" s="54" customFormat="1" ht="18" x14ac:dyDescent="0.2">
      <c r="A22" s="365" t="s">
        <v>41</v>
      </c>
      <c r="B22" s="366"/>
      <c r="C22" s="63">
        <f>C13+C16+C21</f>
        <v>0</v>
      </c>
      <c r="D22" s="63">
        <f>SUM(D13+D16+D18+D19)</f>
        <v>9190415.9300000016</v>
      </c>
      <c r="E22" s="63">
        <f>SUM(E13+E16+E18+E19)</f>
        <v>0</v>
      </c>
      <c r="F22" s="63">
        <f>SUM(F13+F16+F18+F19)</f>
        <v>9417009.8900000025</v>
      </c>
      <c r="G22" s="63">
        <f>SUM(G13+G16+G18+G19)</f>
        <v>9417009.8900000025</v>
      </c>
      <c r="H22" s="106">
        <f>SUM(H13+H16+H18)</f>
        <v>9190415.9300000016</v>
      </c>
      <c r="I22" s="64">
        <f>I13+I16+I18+I19</f>
        <v>1</v>
      </c>
    </row>
    <row r="24" spans="1:9" ht="15.75" x14ac:dyDescent="0.25">
      <c r="A24" s="7"/>
      <c r="F24" s="136"/>
    </row>
  </sheetData>
  <mergeCells count="15">
    <mergeCell ref="D7:D8"/>
    <mergeCell ref="E7:E8"/>
    <mergeCell ref="F7:G7"/>
    <mergeCell ref="A22:B22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A2:I2"/>
    <mergeCell ref="A5:I5"/>
  </mergeCells>
  <printOptions horizontalCentered="1" verticalCentered="1"/>
  <pageMargins left="0" right="0" top="0" bottom="0" header="0" footer="0"/>
  <pageSetup scale="90" orientation="landscape" r:id="rId1"/>
  <headerFooter alignWithMargins="0">
    <oddHeader>&amp;R&amp;"Arial,Negrita"&amp;16ANEXO 2.5P</oddHeader>
    <oddFooter>&amp;F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>
    <tabColor rgb="FF92D050"/>
  </sheetPr>
  <dimension ref="A1:I23"/>
  <sheetViews>
    <sheetView view="pageBreakPreview" topLeftCell="A7" zoomScaleNormal="100" zoomScaleSheetLayoutView="100" workbookViewId="0">
      <selection activeCell="I22" sqref="I22"/>
    </sheetView>
  </sheetViews>
  <sheetFormatPr baseColWidth="10" defaultColWidth="11.42578125" defaultRowHeight="12.75" x14ac:dyDescent="0.2"/>
  <cols>
    <col min="1" max="1" width="10" style="21" customWidth="1"/>
    <col min="2" max="2" width="36.5703125" style="21" customWidth="1"/>
    <col min="3" max="3" width="18.42578125" style="21" customWidth="1"/>
    <col min="4" max="4" width="18.85546875" style="21" customWidth="1"/>
    <col min="5" max="5" width="17.85546875" style="21" customWidth="1"/>
    <col min="6" max="6" width="14.42578125" style="21" customWidth="1"/>
    <col min="7" max="7" width="14" style="21" customWidth="1"/>
    <col min="8" max="8" width="17.28515625" style="21" customWidth="1"/>
    <col min="9" max="16384" width="11.42578125" style="21"/>
  </cols>
  <sheetData>
    <row r="1" spans="1:9" ht="20.25" x14ac:dyDescent="0.3">
      <c r="A1" s="285"/>
      <c r="B1" s="285"/>
      <c r="C1" s="285"/>
      <c r="D1" s="285"/>
      <c r="E1" s="285"/>
      <c r="F1" s="285"/>
      <c r="G1" s="285"/>
      <c r="H1" s="285"/>
      <c r="I1" s="285"/>
    </row>
    <row r="2" spans="1:9" ht="18" x14ac:dyDescent="0.25">
      <c r="A2" s="364" t="s">
        <v>1270</v>
      </c>
      <c r="B2" s="364"/>
      <c r="C2" s="364"/>
      <c r="D2" s="364"/>
      <c r="E2" s="364"/>
      <c r="F2" s="364"/>
      <c r="G2" s="364"/>
      <c r="H2" s="364"/>
      <c r="I2" s="364"/>
    </row>
    <row r="3" spans="1:9" ht="20.25" x14ac:dyDescent="0.3">
      <c r="A3" s="285" t="s">
        <v>114</v>
      </c>
      <c r="B3" s="285"/>
      <c r="C3" s="285"/>
      <c r="D3" s="285"/>
      <c r="E3" s="285"/>
      <c r="F3" s="285"/>
      <c r="G3" s="285"/>
      <c r="H3" s="285"/>
      <c r="I3" s="285"/>
    </row>
    <row r="4" spans="1:9" x14ac:dyDescent="0.2">
      <c r="A4" s="355" t="s">
        <v>2152</v>
      </c>
      <c r="B4" s="355"/>
      <c r="C4" s="355"/>
      <c r="D4" s="355"/>
      <c r="E4" s="355"/>
      <c r="F4" s="355"/>
      <c r="G4" s="355"/>
      <c r="H4" s="355"/>
      <c r="I4" s="355"/>
    </row>
    <row r="5" spans="1:9" x14ac:dyDescent="0.2">
      <c r="A5" s="355" t="s">
        <v>2164</v>
      </c>
      <c r="B5" s="355"/>
      <c r="C5" s="355"/>
      <c r="D5" s="355"/>
      <c r="E5" s="355"/>
      <c r="F5" s="355"/>
      <c r="G5" s="355"/>
      <c r="H5" s="355"/>
      <c r="I5" s="355"/>
    </row>
    <row r="6" spans="1:9" ht="26.25" customHeight="1" x14ac:dyDescent="0.2">
      <c r="A6" s="356" t="s">
        <v>25</v>
      </c>
      <c r="B6" s="359" t="s">
        <v>4</v>
      </c>
      <c r="C6" s="362" t="s">
        <v>93</v>
      </c>
      <c r="D6" s="363" t="s">
        <v>96</v>
      </c>
      <c r="E6" s="363"/>
      <c r="F6" s="363"/>
      <c r="G6" s="363"/>
      <c r="H6" s="362" t="s">
        <v>112</v>
      </c>
      <c r="I6" s="359" t="s">
        <v>2</v>
      </c>
    </row>
    <row r="7" spans="1:9" ht="30" customHeight="1" x14ac:dyDescent="0.2">
      <c r="A7" s="357"/>
      <c r="B7" s="360"/>
      <c r="C7" s="362"/>
      <c r="D7" s="363" t="s">
        <v>40</v>
      </c>
      <c r="E7" s="363" t="s">
        <v>111</v>
      </c>
      <c r="F7" s="363" t="s">
        <v>102</v>
      </c>
      <c r="G7" s="363"/>
      <c r="H7" s="362"/>
      <c r="I7" s="360"/>
    </row>
    <row r="8" spans="1:9" x14ac:dyDescent="0.2">
      <c r="A8" s="358"/>
      <c r="B8" s="361"/>
      <c r="C8" s="362"/>
      <c r="D8" s="363"/>
      <c r="E8" s="363"/>
      <c r="F8" s="110" t="s">
        <v>39</v>
      </c>
      <c r="G8" s="110" t="s">
        <v>38</v>
      </c>
      <c r="H8" s="362"/>
      <c r="I8" s="361"/>
    </row>
    <row r="9" spans="1:9" s="54" customFormat="1" ht="15.75" x14ac:dyDescent="0.2">
      <c r="A9" s="46">
        <v>1000</v>
      </c>
      <c r="B9" s="47" t="s">
        <v>22</v>
      </c>
      <c r="C9" s="48">
        <v>0</v>
      </c>
      <c r="D9" s="56">
        <v>0</v>
      </c>
      <c r="E9" s="56">
        <v>0</v>
      </c>
      <c r="F9" s="56">
        <v>0</v>
      </c>
      <c r="G9" s="56">
        <v>0</v>
      </c>
      <c r="H9" s="105">
        <f>C9+D9-E9+F9-G9</f>
        <v>0</v>
      </c>
      <c r="I9" s="53">
        <f>+H9/H23</f>
        <v>0</v>
      </c>
    </row>
    <row r="10" spans="1:9" s="54" customFormat="1" ht="15.75" x14ac:dyDescent="0.2">
      <c r="A10" s="46">
        <v>3000</v>
      </c>
      <c r="B10" s="47" t="s">
        <v>21</v>
      </c>
      <c r="C10" s="56">
        <v>0</v>
      </c>
      <c r="D10" s="57">
        <v>0</v>
      </c>
      <c r="E10" s="56">
        <v>0</v>
      </c>
      <c r="F10" s="56">
        <v>0</v>
      </c>
      <c r="G10" s="56">
        <v>0</v>
      </c>
      <c r="H10" s="105">
        <f>C10+D10-E10+F10-G10</f>
        <v>0</v>
      </c>
      <c r="I10" s="58">
        <f>+H10/H23</f>
        <v>0</v>
      </c>
    </row>
    <row r="11" spans="1:9" s="54" customFormat="1" ht="25.5" x14ac:dyDescent="0.2">
      <c r="A11" s="46">
        <v>4000</v>
      </c>
      <c r="B11" s="59" t="s">
        <v>107</v>
      </c>
      <c r="C11" s="56">
        <v>0</v>
      </c>
      <c r="D11" s="56">
        <v>0</v>
      </c>
      <c r="E11" s="56">
        <v>0</v>
      </c>
      <c r="F11" s="56">
        <v>0</v>
      </c>
      <c r="G11" s="56">
        <v>0</v>
      </c>
      <c r="H11" s="105">
        <f>C11+D11-E11+F11-G11</f>
        <v>0</v>
      </c>
      <c r="I11" s="58">
        <f>+H11/H23</f>
        <v>0</v>
      </c>
    </row>
    <row r="12" spans="1:9" s="54" customFormat="1" ht="15.75" x14ac:dyDescent="0.2">
      <c r="A12" s="32">
        <v>6000</v>
      </c>
      <c r="B12" s="65" t="s">
        <v>36</v>
      </c>
      <c r="C12" s="56">
        <v>0</v>
      </c>
      <c r="D12" s="56">
        <v>0</v>
      </c>
      <c r="E12" s="56">
        <v>0</v>
      </c>
      <c r="F12" s="56">
        <v>17110690</v>
      </c>
      <c r="G12" s="56">
        <v>0</v>
      </c>
      <c r="H12" s="105">
        <v>17110690</v>
      </c>
      <c r="I12" s="58">
        <f>+H12/H23</f>
        <v>0.56196284005731489</v>
      </c>
    </row>
    <row r="13" spans="1:9" s="54" customFormat="1" ht="15" x14ac:dyDescent="0.2">
      <c r="A13" s="61" t="s">
        <v>37</v>
      </c>
      <c r="B13" s="62"/>
      <c r="C13" s="63">
        <f t="shared" ref="C13:G13" si="0">SUM(C9:C12)</f>
        <v>0</v>
      </c>
      <c r="D13" s="63">
        <f t="shared" si="0"/>
        <v>0</v>
      </c>
      <c r="E13" s="63">
        <f t="shared" si="0"/>
        <v>0</v>
      </c>
      <c r="F13" s="63">
        <f t="shared" si="0"/>
        <v>17110690</v>
      </c>
      <c r="G13" s="63">
        <f t="shared" si="0"/>
        <v>0</v>
      </c>
      <c r="H13" s="63">
        <f>SUM(H9:H12)</f>
        <v>17110690</v>
      </c>
      <c r="I13" s="64">
        <f>SUM(I9:I12)</f>
        <v>0.56196284005731489</v>
      </c>
    </row>
    <row r="14" spans="1:9" s="54" customFormat="1" ht="15.75" x14ac:dyDescent="0.2">
      <c r="A14" s="46">
        <v>2000</v>
      </c>
      <c r="B14" s="55" t="s">
        <v>106</v>
      </c>
      <c r="C14" s="56">
        <v>0</v>
      </c>
      <c r="D14" s="56">
        <v>0</v>
      </c>
      <c r="E14" s="56">
        <v>0</v>
      </c>
      <c r="F14" s="56">
        <v>66019.720000000016</v>
      </c>
      <c r="G14" s="56">
        <v>3</v>
      </c>
      <c r="H14" s="105">
        <v>66016.720000000016</v>
      </c>
      <c r="I14" s="58">
        <f>+H14/H23</f>
        <v>2.1681734320748345E-3</v>
      </c>
    </row>
    <row r="15" spans="1:9" s="54" customFormat="1" ht="25.5" x14ac:dyDescent="0.2">
      <c r="A15" s="32">
        <v>5000</v>
      </c>
      <c r="B15" s="59" t="s">
        <v>101</v>
      </c>
      <c r="C15" s="56">
        <v>0</v>
      </c>
      <c r="D15" s="56">
        <v>0</v>
      </c>
      <c r="E15" s="56">
        <v>0</v>
      </c>
      <c r="F15" s="56">
        <v>0</v>
      </c>
      <c r="G15" s="56">
        <v>0</v>
      </c>
      <c r="H15" s="105">
        <f>C15+D15-E15+F15-G15</f>
        <v>0</v>
      </c>
      <c r="I15" s="58">
        <f>+H15/H23</f>
        <v>0</v>
      </c>
    </row>
    <row r="16" spans="1:9" s="54" customFormat="1" ht="18" customHeight="1" x14ac:dyDescent="0.2">
      <c r="A16" s="32">
        <v>6000</v>
      </c>
      <c r="B16" s="65" t="s">
        <v>36</v>
      </c>
      <c r="C16" s="56">
        <v>0</v>
      </c>
      <c r="D16" s="56">
        <v>0</v>
      </c>
      <c r="E16" s="56">
        <v>0</v>
      </c>
      <c r="F16" s="56">
        <v>13078613.239999998</v>
      </c>
      <c r="G16" s="56">
        <v>103252.39</v>
      </c>
      <c r="H16" s="105">
        <v>12975360.85</v>
      </c>
      <c r="I16" s="58">
        <f>+H16/H23</f>
        <v>0.42614708314126987</v>
      </c>
    </row>
    <row r="17" spans="1:9" s="54" customFormat="1" ht="15" x14ac:dyDescent="0.2">
      <c r="A17" s="66" t="s">
        <v>92</v>
      </c>
      <c r="B17" s="62"/>
      <c r="C17" s="63">
        <f>SUM(C14:C16)</f>
        <v>0</v>
      </c>
      <c r="D17" s="63">
        <f t="shared" ref="D17:H17" si="1">SUM(D14:D16)</f>
        <v>0</v>
      </c>
      <c r="E17" s="63">
        <f t="shared" si="1"/>
        <v>0</v>
      </c>
      <c r="F17" s="63">
        <f t="shared" si="1"/>
        <v>13144632.959999999</v>
      </c>
      <c r="G17" s="63">
        <f t="shared" si="1"/>
        <v>103255.39</v>
      </c>
      <c r="H17" s="63">
        <f t="shared" si="1"/>
        <v>13041377.57</v>
      </c>
      <c r="I17" s="64">
        <f>SUM(I14:I16)</f>
        <v>0.42831525657334468</v>
      </c>
    </row>
    <row r="18" spans="1:9" s="54" customFormat="1" ht="15" x14ac:dyDescent="0.2">
      <c r="A18" s="68"/>
      <c r="B18" s="69"/>
      <c r="C18" s="50"/>
      <c r="D18" s="50"/>
      <c r="E18" s="50"/>
      <c r="F18" s="50"/>
      <c r="G18" s="50"/>
      <c r="H18" s="71"/>
      <c r="I18" s="58"/>
    </row>
    <row r="19" spans="1:9" s="54" customFormat="1" ht="15.75" x14ac:dyDescent="0.2">
      <c r="A19" s="45">
        <v>7000</v>
      </c>
      <c r="B19" s="70" t="s">
        <v>35</v>
      </c>
      <c r="C19" s="48">
        <v>0</v>
      </c>
      <c r="D19" s="48">
        <v>30448081.070000008</v>
      </c>
      <c r="E19" s="48">
        <v>0.19999999999999998</v>
      </c>
      <c r="F19" s="48">
        <v>103255.39</v>
      </c>
      <c r="G19" s="48">
        <v>30255322.960000008</v>
      </c>
      <c r="H19" s="48">
        <v>296013.3</v>
      </c>
      <c r="I19" s="53">
        <f>+H19/H23</f>
        <v>9.7219033693403348E-3</v>
      </c>
    </row>
    <row r="20" spans="1:9" s="54" customFormat="1" ht="15.75" x14ac:dyDescent="0.2">
      <c r="A20" s="32">
        <v>8000</v>
      </c>
      <c r="B20" s="59" t="s">
        <v>108</v>
      </c>
      <c r="C20" s="56">
        <v>0</v>
      </c>
      <c r="D20" s="56">
        <v>0</v>
      </c>
      <c r="E20" s="56">
        <v>0</v>
      </c>
      <c r="F20" s="56">
        <v>0</v>
      </c>
      <c r="G20" s="56">
        <v>0</v>
      </c>
      <c r="H20" s="105">
        <f>C20+D20-E20+F20-G20</f>
        <v>0</v>
      </c>
      <c r="I20" s="58">
        <f>+H20/H23</f>
        <v>0</v>
      </c>
    </row>
    <row r="21" spans="1:9" s="54" customFormat="1" ht="15.75" x14ac:dyDescent="0.2">
      <c r="A21" s="32">
        <v>9000</v>
      </c>
      <c r="B21" s="59" t="s">
        <v>34</v>
      </c>
      <c r="C21" s="56">
        <v>0</v>
      </c>
      <c r="D21" s="56">
        <v>0</v>
      </c>
      <c r="E21" s="56">
        <v>0</v>
      </c>
      <c r="F21" s="56">
        <v>0</v>
      </c>
      <c r="G21" s="56">
        <v>0</v>
      </c>
      <c r="H21" s="105">
        <f>C21+D21-E21+F21-G21</f>
        <v>0</v>
      </c>
      <c r="I21" s="58">
        <f>+H21/H23</f>
        <v>0</v>
      </c>
    </row>
    <row r="22" spans="1:9" s="54" customFormat="1" ht="15" x14ac:dyDescent="0.2">
      <c r="A22" s="66" t="s">
        <v>7</v>
      </c>
      <c r="B22" s="62"/>
      <c r="C22" s="63">
        <f>SUM(C18:C21)</f>
        <v>0</v>
      </c>
      <c r="D22" s="63">
        <f t="shared" ref="D22:I22" si="2">SUM(D19:D21)</f>
        <v>30448081.070000008</v>
      </c>
      <c r="E22" s="63">
        <f t="shared" si="2"/>
        <v>0.19999999999999998</v>
      </c>
      <c r="F22" s="63">
        <f t="shared" si="2"/>
        <v>103255.39</v>
      </c>
      <c r="G22" s="63">
        <f t="shared" si="2"/>
        <v>30255322.960000008</v>
      </c>
      <c r="H22" s="106">
        <f t="shared" si="2"/>
        <v>296013.3</v>
      </c>
      <c r="I22" s="64">
        <f t="shared" si="2"/>
        <v>9.7219033693403348E-3</v>
      </c>
    </row>
    <row r="23" spans="1:9" s="54" customFormat="1" ht="18" x14ac:dyDescent="0.2">
      <c r="A23" s="365" t="s">
        <v>41</v>
      </c>
      <c r="B23" s="366"/>
      <c r="C23" s="63">
        <f>C13+C17+C22</f>
        <v>0</v>
      </c>
      <c r="D23" s="63">
        <f>SUM(D13+D17+D19+D20)</f>
        <v>30448081.070000008</v>
      </c>
      <c r="E23" s="63">
        <f>SUM(E13+E17+E19+E20)</f>
        <v>0.19999999999999998</v>
      </c>
      <c r="F23" s="63">
        <f>SUM(F13+F17+F19+F20)</f>
        <v>30358578.350000001</v>
      </c>
      <c r="G23" s="63">
        <f>SUM(G13+G17+G22)</f>
        <v>30358578.350000009</v>
      </c>
      <c r="H23" s="106">
        <f>SUM(H13+H17+H19)</f>
        <v>30448080.870000001</v>
      </c>
      <c r="I23" s="64">
        <f>I13+I17+I22</f>
        <v>0.99999999999999989</v>
      </c>
    </row>
  </sheetData>
  <mergeCells count="15">
    <mergeCell ref="D7:D8"/>
    <mergeCell ref="E7:E8"/>
    <mergeCell ref="F7:G7"/>
    <mergeCell ref="A23:B23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A2:I2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2.5Q</oddHeader>
    <oddFooter>&amp;F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>
    <tabColor rgb="FF92D050"/>
  </sheetPr>
  <dimension ref="A1:I22"/>
  <sheetViews>
    <sheetView view="pageBreakPreview" topLeftCell="A7" zoomScaleNormal="100" zoomScaleSheetLayoutView="100" workbookViewId="0">
      <selection activeCell="A6" sqref="A6:A8"/>
    </sheetView>
  </sheetViews>
  <sheetFormatPr baseColWidth="10" defaultColWidth="11.42578125" defaultRowHeight="12.75" x14ac:dyDescent="0.2"/>
  <cols>
    <col min="1" max="1" width="10" style="21" customWidth="1"/>
    <col min="2" max="2" width="36.5703125" style="21" customWidth="1"/>
    <col min="3" max="3" width="18.42578125" style="21" customWidth="1"/>
    <col min="4" max="4" width="18.85546875" style="21" customWidth="1"/>
    <col min="5" max="5" width="17.85546875" style="21" customWidth="1"/>
    <col min="6" max="6" width="14.42578125" style="21" customWidth="1"/>
    <col min="7" max="7" width="14" style="21" customWidth="1"/>
    <col min="8" max="8" width="17.28515625" style="21" customWidth="1"/>
    <col min="9" max="16384" width="11.42578125" style="21"/>
  </cols>
  <sheetData>
    <row r="1" spans="1:9" ht="20.25" x14ac:dyDescent="0.3">
      <c r="A1" s="285"/>
      <c r="B1" s="285"/>
      <c r="C1" s="285"/>
      <c r="D1" s="285"/>
      <c r="E1" s="285"/>
      <c r="F1" s="285"/>
      <c r="G1" s="285"/>
      <c r="H1" s="285"/>
      <c r="I1" s="285"/>
    </row>
    <row r="2" spans="1:9" ht="18" x14ac:dyDescent="0.25">
      <c r="A2" s="364" t="s">
        <v>1270</v>
      </c>
      <c r="B2" s="364"/>
      <c r="C2" s="364"/>
      <c r="D2" s="364"/>
      <c r="E2" s="364"/>
      <c r="F2" s="364"/>
      <c r="G2" s="364"/>
      <c r="H2" s="364"/>
      <c r="I2" s="364"/>
    </row>
    <row r="3" spans="1:9" ht="20.25" x14ac:dyDescent="0.3">
      <c r="A3" s="285" t="s">
        <v>114</v>
      </c>
      <c r="B3" s="285"/>
      <c r="C3" s="285"/>
      <c r="D3" s="285"/>
      <c r="E3" s="285"/>
      <c r="F3" s="285"/>
      <c r="G3" s="285"/>
      <c r="H3" s="285"/>
      <c r="I3" s="285"/>
    </row>
    <row r="4" spans="1:9" x14ac:dyDescent="0.2">
      <c r="A4" s="355" t="s">
        <v>2152</v>
      </c>
      <c r="B4" s="355"/>
      <c r="C4" s="355"/>
      <c r="D4" s="355"/>
      <c r="E4" s="355"/>
      <c r="F4" s="355"/>
      <c r="G4" s="355"/>
      <c r="H4" s="355"/>
      <c r="I4" s="355"/>
    </row>
    <row r="5" spans="1:9" x14ac:dyDescent="0.2">
      <c r="A5" s="355" t="s">
        <v>2165</v>
      </c>
      <c r="B5" s="355"/>
      <c r="C5" s="355"/>
      <c r="D5" s="355"/>
      <c r="E5" s="355"/>
      <c r="F5" s="355"/>
      <c r="G5" s="355"/>
      <c r="H5" s="355"/>
      <c r="I5" s="355"/>
    </row>
    <row r="6" spans="1:9" ht="26.25" customHeight="1" x14ac:dyDescent="0.2">
      <c r="A6" s="356" t="s">
        <v>25</v>
      </c>
      <c r="B6" s="359" t="s">
        <v>4</v>
      </c>
      <c r="C6" s="362" t="s">
        <v>93</v>
      </c>
      <c r="D6" s="363" t="s">
        <v>96</v>
      </c>
      <c r="E6" s="363"/>
      <c r="F6" s="363"/>
      <c r="G6" s="363"/>
      <c r="H6" s="362" t="s">
        <v>112</v>
      </c>
      <c r="I6" s="359" t="s">
        <v>2</v>
      </c>
    </row>
    <row r="7" spans="1:9" ht="30" customHeight="1" x14ac:dyDescent="0.2">
      <c r="A7" s="357"/>
      <c r="B7" s="360"/>
      <c r="C7" s="362"/>
      <c r="D7" s="363" t="s">
        <v>40</v>
      </c>
      <c r="E7" s="363" t="s">
        <v>111</v>
      </c>
      <c r="F7" s="363" t="s">
        <v>102</v>
      </c>
      <c r="G7" s="363"/>
      <c r="H7" s="362"/>
      <c r="I7" s="360"/>
    </row>
    <row r="8" spans="1:9" x14ac:dyDescent="0.2">
      <c r="A8" s="358"/>
      <c r="B8" s="361"/>
      <c r="C8" s="362"/>
      <c r="D8" s="363"/>
      <c r="E8" s="363"/>
      <c r="F8" s="161" t="s">
        <v>39</v>
      </c>
      <c r="G8" s="161" t="s">
        <v>38</v>
      </c>
      <c r="H8" s="362"/>
      <c r="I8" s="361"/>
    </row>
    <row r="9" spans="1:9" s="54" customFormat="1" ht="15.75" x14ac:dyDescent="0.2">
      <c r="A9" s="46">
        <v>1000</v>
      </c>
      <c r="B9" s="47" t="s">
        <v>22</v>
      </c>
      <c r="C9" s="48">
        <v>0</v>
      </c>
      <c r="D9" s="56">
        <v>0</v>
      </c>
      <c r="E9" s="56">
        <v>0</v>
      </c>
      <c r="F9" s="56">
        <v>0</v>
      </c>
      <c r="G9" s="56">
        <v>0</v>
      </c>
      <c r="H9" s="105">
        <f>C9+D9-E9+F9-G9</f>
        <v>0</v>
      </c>
      <c r="I9" s="53">
        <f>+H9/H22</f>
        <v>0</v>
      </c>
    </row>
    <row r="10" spans="1:9" s="54" customFormat="1" ht="15.75" x14ac:dyDescent="0.2">
      <c r="A10" s="46">
        <v>3000</v>
      </c>
      <c r="B10" s="47" t="s">
        <v>21</v>
      </c>
      <c r="C10" s="56">
        <v>0</v>
      </c>
      <c r="D10" s="57">
        <v>0</v>
      </c>
      <c r="E10" s="56">
        <v>0</v>
      </c>
      <c r="F10" s="56">
        <v>0</v>
      </c>
      <c r="G10" s="56">
        <v>0</v>
      </c>
      <c r="H10" s="105">
        <f>C10+D10-E10+F10-G10</f>
        <v>0</v>
      </c>
      <c r="I10" s="58">
        <f>+H10/H22</f>
        <v>0</v>
      </c>
    </row>
    <row r="11" spans="1:9" s="54" customFormat="1" ht="25.5" x14ac:dyDescent="0.2">
      <c r="A11" s="46">
        <v>4000</v>
      </c>
      <c r="B11" s="59" t="s">
        <v>107</v>
      </c>
      <c r="C11" s="56">
        <v>0</v>
      </c>
      <c r="D11" s="56">
        <v>0</v>
      </c>
      <c r="E11" s="56">
        <v>0</v>
      </c>
      <c r="F11" s="56">
        <v>0</v>
      </c>
      <c r="G11" s="56">
        <v>0</v>
      </c>
      <c r="H11" s="105">
        <f>C11+D11-E11+F11-G11</f>
        <v>0</v>
      </c>
      <c r="I11" s="58">
        <f>+H11/H22</f>
        <v>0</v>
      </c>
    </row>
    <row r="12" spans="1:9" s="54" customFormat="1" ht="15" x14ac:dyDescent="0.2">
      <c r="A12" s="61" t="s">
        <v>37</v>
      </c>
      <c r="B12" s="62"/>
      <c r="C12" s="63">
        <f t="shared" ref="C12:I12" si="0">SUM(C9:C11)</f>
        <v>0</v>
      </c>
      <c r="D12" s="63">
        <f t="shared" si="0"/>
        <v>0</v>
      </c>
      <c r="E12" s="63">
        <f t="shared" si="0"/>
        <v>0</v>
      </c>
      <c r="F12" s="63">
        <f t="shared" si="0"/>
        <v>0</v>
      </c>
      <c r="G12" s="63">
        <f t="shared" si="0"/>
        <v>0</v>
      </c>
      <c r="H12" s="63">
        <f t="shared" si="0"/>
        <v>0</v>
      </c>
      <c r="I12" s="64">
        <f t="shared" si="0"/>
        <v>0</v>
      </c>
    </row>
    <row r="13" spans="1:9" s="54" customFormat="1" ht="15.75" x14ac:dyDescent="0.2">
      <c r="A13" s="46">
        <v>2000</v>
      </c>
      <c r="B13" s="55" t="s">
        <v>106</v>
      </c>
      <c r="C13" s="56">
        <v>0</v>
      </c>
      <c r="D13" s="56">
        <v>0</v>
      </c>
      <c r="E13" s="56">
        <v>0</v>
      </c>
      <c r="F13" s="56">
        <v>19928.379999999997</v>
      </c>
      <c r="G13" s="56">
        <v>0</v>
      </c>
      <c r="H13" s="105">
        <v>19928.379999999997</v>
      </c>
      <c r="I13" s="58">
        <f>+H13/H22</f>
        <v>1.9871601072970212E-2</v>
      </c>
    </row>
    <row r="14" spans="1:9" s="54" customFormat="1" ht="25.5" x14ac:dyDescent="0.2">
      <c r="A14" s="32">
        <v>5000</v>
      </c>
      <c r="B14" s="59" t="s">
        <v>101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105">
        <f>C14+D14-E14+F14-G14</f>
        <v>0</v>
      </c>
      <c r="I14" s="58">
        <f>+H14/H22</f>
        <v>0</v>
      </c>
    </row>
    <row r="15" spans="1:9" s="54" customFormat="1" ht="18" customHeight="1" x14ac:dyDescent="0.2">
      <c r="A15" s="32">
        <v>6000</v>
      </c>
      <c r="B15" s="65" t="s">
        <v>36</v>
      </c>
      <c r="C15" s="56">
        <v>0</v>
      </c>
      <c r="D15" s="56">
        <v>0</v>
      </c>
      <c r="E15" s="56">
        <v>0</v>
      </c>
      <c r="F15" s="56">
        <v>1002585.98</v>
      </c>
      <c r="G15" s="56">
        <v>36009.420000000013</v>
      </c>
      <c r="H15" s="105">
        <v>966576.55999999994</v>
      </c>
      <c r="I15" s="58">
        <f>+H15/H22</f>
        <v>0.96382263921120825</v>
      </c>
    </row>
    <row r="16" spans="1:9" s="54" customFormat="1" ht="15" x14ac:dyDescent="0.2">
      <c r="A16" s="66" t="s">
        <v>92</v>
      </c>
      <c r="B16" s="62"/>
      <c r="C16" s="63">
        <f>SUM(C13:C15)</f>
        <v>0</v>
      </c>
      <c r="D16" s="63">
        <f t="shared" ref="D16:H16" si="1">SUM(D13:D15)</f>
        <v>0</v>
      </c>
      <c r="E16" s="63">
        <f t="shared" si="1"/>
        <v>0</v>
      </c>
      <c r="F16" s="63">
        <f t="shared" si="1"/>
        <v>1022514.36</v>
      </c>
      <c r="G16" s="63">
        <f t="shared" si="1"/>
        <v>36009.420000000013</v>
      </c>
      <c r="H16" s="63">
        <f t="shared" si="1"/>
        <v>986504.94</v>
      </c>
      <c r="I16" s="64">
        <f>SUM(I13:I15)</f>
        <v>0.98369424028417851</v>
      </c>
    </row>
    <row r="17" spans="1:9" s="54" customFormat="1" ht="15" x14ac:dyDescent="0.2">
      <c r="A17" s="68"/>
      <c r="B17" s="69"/>
      <c r="C17" s="50"/>
      <c r="D17" s="50"/>
      <c r="E17" s="50"/>
      <c r="F17" s="50"/>
      <c r="G17" s="50"/>
      <c r="H17" s="71"/>
      <c r="I17" s="58"/>
    </row>
    <row r="18" spans="1:9" s="54" customFormat="1" ht="15.75" x14ac:dyDescent="0.2">
      <c r="A18" s="45">
        <v>7000</v>
      </c>
      <c r="B18" s="70" t="s">
        <v>35</v>
      </c>
      <c r="C18" s="48">
        <v>0</v>
      </c>
      <c r="D18" s="48">
        <v>1002857.2899999999</v>
      </c>
      <c r="E18" s="48">
        <v>0</v>
      </c>
      <c r="F18" s="48">
        <v>36009.420000000013</v>
      </c>
      <c r="G18" s="48">
        <v>1022514.36</v>
      </c>
      <c r="H18" s="48">
        <v>16352.350000000019</v>
      </c>
      <c r="I18" s="53">
        <f>+H18/H22</f>
        <v>1.6305759715821599E-2</v>
      </c>
    </row>
    <row r="19" spans="1:9" s="54" customFormat="1" ht="15.75" x14ac:dyDescent="0.2">
      <c r="A19" s="32">
        <v>8000</v>
      </c>
      <c r="B19" s="59" t="s">
        <v>108</v>
      </c>
      <c r="C19" s="56">
        <v>0</v>
      </c>
      <c r="D19" s="56">
        <v>0</v>
      </c>
      <c r="E19" s="56">
        <v>0</v>
      </c>
      <c r="F19" s="56">
        <v>0</v>
      </c>
      <c r="G19" s="56">
        <v>0</v>
      </c>
      <c r="H19" s="105">
        <f>C19+D19-E19+F19-G19</f>
        <v>0</v>
      </c>
      <c r="I19" s="58">
        <f>+H19/H22</f>
        <v>0</v>
      </c>
    </row>
    <row r="20" spans="1:9" s="54" customFormat="1" ht="15.75" x14ac:dyDescent="0.2">
      <c r="A20" s="32">
        <v>9000</v>
      </c>
      <c r="B20" s="59" t="s">
        <v>34</v>
      </c>
      <c r="C20" s="56">
        <v>0</v>
      </c>
      <c r="D20" s="56">
        <v>0</v>
      </c>
      <c r="E20" s="56">
        <v>0</v>
      </c>
      <c r="F20" s="56">
        <v>0</v>
      </c>
      <c r="G20" s="56">
        <v>0</v>
      </c>
      <c r="H20" s="105">
        <f>C20+D20-E20+F20-G20</f>
        <v>0</v>
      </c>
      <c r="I20" s="58">
        <f>+H20/H22</f>
        <v>0</v>
      </c>
    </row>
    <row r="21" spans="1:9" s="54" customFormat="1" ht="15" x14ac:dyDescent="0.2">
      <c r="A21" s="66" t="s">
        <v>7</v>
      </c>
      <c r="B21" s="62"/>
      <c r="C21" s="63">
        <f>SUM(C17:C20)</f>
        <v>0</v>
      </c>
      <c r="D21" s="63">
        <f t="shared" ref="D21:I21" si="2">SUM(D18:D20)</f>
        <v>1002857.2899999999</v>
      </c>
      <c r="E21" s="63">
        <f t="shared" si="2"/>
        <v>0</v>
      </c>
      <c r="F21" s="63">
        <f t="shared" si="2"/>
        <v>36009.420000000013</v>
      </c>
      <c r="G21" s="63">
        <f t="shared" si="2"/>
        <v>1022514.36</v>
      </c>
      <c r="H21" s="106">
        <f t="shared" si="2"/>
        <v>16352.350000000019</v>
      </c>
      <c r="I21" s="64">
        <f t="shared" si="2"/>
        <v>1.6305759715821599E-2</v>
      </c>
    </row>
    <row r="22" spans="1:9" s="54" customFormat="1" ht="18" x14ac:dyDescent="0.2">
      <c r="A22" s="365" t="s">
        <v>41</v>
      </c>
      <c r="B22" s="366"/>
      <c r="C22" s="63">
        <f>C12+C16+C21</f>
        <v>0</v>
      </c>
      <c r="D22" s="63">
        <f>SUM(D12+D16+D18+D19)</f>
        <v>1002857.2899999999</v>
      </c>
      <c r="E22" s="63">
        <f>SUM(E12+E16+E18+E19)</f>
        <v>0</v>
      </c>
      <c r="F22" s="63">
        <f>SUM(F12+F16+F18+F19)</f>
        <v>1058523.78</v>
      </c>
      <c r="G22" s="63">
        <f>SUM(G12+G16+G21)</f>
        <v>1058523.78</v>
      </c>
      <c r="H22" s="106">
        <f>SUM(H12+H16+H18)</f>
        <v>1002857.2899999999</v>
      </c>
      <c r="I22" s="64">
        <f>I12+I16+I21</f>
        <v>1</v>
      </c>
    </row>
  </sheetData>
  <mergeCells count="15">
    <mergeCell ref="A1:I1"/>
    <mergeCell ref="A2:I2"/>
    <mergeCell ref="A3:I3"/>
    <mergeCell ref="A4:I4"/>
    <mergeCell ref="A5:I5"/>
    <mergeCell ref="I6:I8"/>
    <mergeCell ref="D7:D8"/>
    <mergeCell ref="E7:E8"/>
    <mergeCell ref="F7:G7"/>
    <mergeCell ref="A22:B22"/>
    <mergeCell ref="A6:A8"/>
    <mergeCell ref="B6:B8"/>
    <mergeCell ref="C6:C8"/>
    <mergeCell ref="D6:G6"/>
    <mergeCell ref="H6:H8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2.5R</oddHeader>
    <oddFooter>&amp;F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>
    <tabColor rgb="FF92D050"/>
  </sheetPr>
  <dimension ref="A1:I22"/>
  <sheetViews>
    <sheetView view="pageBreakPreview" topLeftCell="A4" zoomScale="85" zoomScaleNormal="100" zoomScaleSheetLayoutView="85" workbookViewId="0">
      <selection activeCell="J23" sqref="J23"/>
    </sheetView>
  </sheetViews>
  <sheetFormatPr baseColWidth="10" defaultColWidth="11.42578125" defaultRowHeight="12.75" x14ac:dyDescent="0.2"/>
  <cols>
    <col min="1" max="1" width="14" style="21" customWidth="1"/>
    <col min="2" max="2" width="37" style="21" customWidth="1"/>
    <col min="3" max="3" width="18.42578125" style="21" customWidth="1"/>
    <col min="4" max="4" width="16.28515625" style="21" customWidth="1"/>
    <col min="5" max="5" width="16" style="21" customWidth="1"/>
    <col min="6" max="6" width="14.42578125" style="21" customWidth="1"/>
    <col min="7" max="7" width="14" style="21" customWidth="1"/>
    <col min="8" max="8" width="17.28515625" style="21" customWidth="1"/>
    <col min="9" max="16384" width="11.42578125" style="21"/>
  </cols>
  <sheetData>
    <row r="1" spans="1:9" ht="20.25" x14ac:dyDescent="0.3">
      <c r="A1" s="285"/>
      <c r="B1" s="285"/>
      <c r="C1" s="285"/>
      <c r="D1" s="285"/>
      <c r="E1" s="285"/>
      <c r="F1" s="285"/>
      <c r="G1" s="285"/>
      <c r="H1" s="285"/>
      <c r="I1" s="285"/>
    </row>
    <row r="2" spans="1:9" ht="18" x14ac:dyDescent="0.25">
      <c r="A2" s="364" t="s">
        <v>1270</v>
      </c>
      <c r="B2" s="364"/>
      <c r="C2" s="364"/>
      <c r="D2" s="364"/>
      <c r="E2" s="364"/>
      <c r="F2" s="364"/>
      <c r="G2" s="364"/>
      <c r="H2" s="364"/>
      <c r="I2" s="364"/>
    </row>
    <row r="3" spans="1:9" ht="20.25" x14ac:dyDescent="0.3">
      <c r="A3" s="285" t="s">
        <v>114</v>
      </c>
      <c r="B3" s="285"/>
      <c r="C3" s="285"/>
      <c r="D3" s="285"/>
      <c r="E3" s="285"/>
      <c r="F3" s="285"/>
      <c r="G3" s="285"/>
      <c r="H3" s="285"/>
      <c r="I3" s="285"/>
    </row>
    <row r="4" spans="1:9" x14ac:dyDescent="0.2">
      <c r="A4" s="355" t="s">
        <v>2152</v>
      </c>
      <c r="B4" s="355"/>
      <c r="C4" s="355"/>
      <c r="D4" s="355"/>
      <c r="E4" s="355"/>
      <c r="F4" s="355"/>
      <c r="G4" s="355"/>
      <c r="H4" s="355"/>
      <c r="I4" s="355"/>
    </row>
    <row r="5" spans="1:9" x14ac:dyDescent="0.2">
      <c r="A5" s="355" t="s">
        <v>2166</v>
      </c>
      <c r="B5" s="355"/>
      <c r="C5" s="355"/>
      <c r="D5" s="355"/>
      <c r="E5" s="355"/>
      <c r="F5" s="355"/>
      <c r="G5" s="355"/>
      <c r="H5" s="355"/>
      <c r="I5" s="355"/>
    </row>
    <row r="6" spans="1:9" ht="26.25" customHeight="1" x14ac:dyDescent="0.2">
      <c r="A6" s="356" t="s">
        <v>25</v>
      </c>
      <c r="B6" s="359" t="s">
        <v>4</v>
      </c>
      <c r="C6" s="362" t="s">
        <v>93</v>
      </c>
      <c r="D6" s="363" t="s">
        <v>96</v>
      </c>
      <c r="E6" s="363"/>
      <c r="F6" s="363"/>
      <c r="G6" s="363"/>
      <c r="H6" s="362" t="s">
        <v>112</v>
      </c>
      <c r="I6" s="359" t="s">
        <v>2</v>
      </c>
    </row>
    <row r="7" spans="1:9" ht="30" customHeight="1" x14ac:dyDescent="0.2">
      <c r="A7" s="357"/>
      <c r="B7" s="360"/>
      <c r="C7" s="362"/>
      <c r="D7" s="362" t="s">
        <v>40</v>
      </c>
      <c r="E7" s="362" t="s">
        <v>111</v>
      </c>
      <c r="F7" s="363" t="s">
        <v>102</v>
      </c>
      <c r="G7" s="363"/>
      <c r="H7" s="362"/>
      <c r="I7" s="360"/>
    </row>
    <row r="8" spans="1:9" x14ac:dyDescent="0.2">
      <c r="A8" s="358"/>
      <c r="B8" s="361"/>
      <c r="C8" s="362"/>
      <c r="D8" s="362"/>
      <c r="E8" s="362"/>
      <c r="F8" s="110" t="s">
        <v>39</v>
      </c>
      <c r="G8" s="110" t="s">
        <v>38</v>
      </c>
      <c r="H8" s="362"/>
      <c r="I8" s="361"/>
    </row>
    <row r="9" spans="1:9" s="54" customFormat="1" ht="15.75" x14ac:dyDescent="0.2">
      <c r="A9" s="46">
        <v>1000</v>
      </c>
      <c r="B9" s="47" t="s">
        <v>22</v>
      </c>
      <c r="C9" s="48">
        <v>0</v>
      </c>
      <c r="D9" s="56">
        <v>0</v>
      </c>
      <c r="E9" s="56">
        <v>0</v>
      </c>
      <c r="F9" s="56">
        <v>0</v>
      </c>
      <c r="G9" s="56">
        <v>0</v>
      </c>
      <c r="H9" s="105">
        <f>C9+D9-E9+F9-G9</f>
        <v>0</v>
      </c>
      <c r="I9" s="53">
        <f>+H9/H22</f>
        <v>0</v>
      </c>
    </row>
    <row r="10" spans="1:9" s="54" customFormat="1" ht="15.75" x14ac:dyDescent="0.2">
      <c r="A10" s="46">
        <v>2000</v>
      </c>
      <c r="B10" s="55" t="s">
        <v>106</v>
      </c>
      <c r="C10" s="56">
        <v>0</v>
      </c>
      <c r="D10" s="56">
        <v>0</v>
      </c>
      <c r="E10" s="56">
        <v>0</v>
      </c>
      <c r="F10" s="56">
        <v>0</v>
      </c>
      <c r="G10" s="56">
        <v>0</v>
      </c>
      <c r="H10" s="105">
        <f>C10+D10-E10+F10-G10</f>
        <v>0</v>
      </c>
      <c r="I10" s="58">
        <f>+H10/H22</f>
        <v>0</v>
      </c>
    </row>
    <row r="11" spans="1:9" s="54" customFormat="1" ht="15.75" x14ac:dyDescent="0.2">
      <c r="A11" s="46">
        <v>3000</v>
      </c>
      <c r="B11" s="47" t="s">
        <v>21</v>
      </c>
      <c r="C11" s="56">
        <v>0</v>
      </c>
      <c r="D11" s="57">
        <v>0</v>
      </c>
      <c r="E11" s="56">
        <v>0</v>
      </c>
      <c r="F11" s="56">
        <v>0</v>
      </c>
      <c r="G11" s="56">
        <v>0</v>
      </c>
      <c r="H11" s="105">
        <f>C11+D11-E11+F11-G11</f>
        <v>0</v>
      </c>
      <c r="I11" s="58">
        <f>+H11/H22</f>
        <v>0</v>
      </c>
    </row>
    <row r="12" spans="1:9" s="54" customFormat="1" ht="25.5" x14ac:dyDescent="0.2">
      <c r="A12" s="46">
        <v>4000</v>
      </c>
      <c r="B12" s="59" t="s">
        <v>107</v>
      </c>
      <c r="C12" s="56">
        <v>0</v>
      </c>
      <c r="D12" s="56">
        <v>0</v>
      </c>
      <c r="E12" s="56">
        <v>0</v>
      </c>
      <c r="F12" s="56">
        <v>0</v>
      </c>
      <c r="G12" s="56">
        <v>0</v>
      </c>
      <c r="H12" s="105">
        <f>C12+D12-E12+F12-G12</f>
        <v>0</v>
      </c>
      <c r="I12" s="58">
        <f>+H12/H22</f>
        <v>0</v>
      </c>
    </row>
    <row r="13" spans="1:9" s="54" customFormat="1" ht="15" x14ac:dyDescent="0.2">
      <c r="A13" s="61" t="s">
        <v>37</v>
      </c>
      <c r="B13" s="62"/>
      <c r="C13" s="63">
        <f>SUM(C9:C12)</f>
        <v>0</v>
      </c>
      <c r="D13" s="63">
        <f t="shared" ref="D13:I13" si="0">SUM(D9:D12)</f>
        <v>0</v>
      </c>
      <c r="E13" s="63">
        <f t="shared" si="0"/>
        <v>0</v>
      </c>
      <c r="F13" s="63">
        <f t="shared" si="0"/>
        <v>0</v>
      </c>
      <c r="G13" s="63">
        <f t="shared" si="0"/>
        <v>0</v>
      </c>
      <c r="H13" s="63">
        <f t="shared" si="0"/>
        <v>0</v>
      </c>
      <c r="I13" s="64">
        <f t="shared" si="0"/>
        <v>0</v>
      </c>
    </row>
    <row r="14" spans="1:9" s="54" customFormat="1" ht="25.5" x14ac:dyDescent="0.2">
      <c r="A14" s="32">
        <v>5000</v>
      </c>
      <c r="B14" s="59" t="s">
        <v>101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105">
        <f>C14+D14-E14+F14-G14</f>
        <v>0</v>
      </c>
      <c r="I14" s="58">
        <f>+H14/H22</f>
        <v>0</v>
      </c>
    </row>
    <row r="15" spans="1:9" s="54" customFormat="1" ht="18" customHeight="1" x14ac:dyDescent="0.2">
      <c r="A15" s="32">
        <v>6000</v>
      </c>
      <c r="B15" s="65" t="s">
        <v>36</v>
      </c>
      <c r="C15" s="56">
        <v>0</v>
      </c>
      <c r="D15" s="56">
        <v>0</v>
      </c>
      <c r="E15" s="56">
        <v>0</v>
      </c>
      <c r="F15" s="56">
        <v>8975175.0000000019</v>
      </c>
      <c r="G15" s="56">
        <v>254025.2900000001</v>
      </c>
      <c r="H15" s="105">
        <v>8721149.7100000028</v>
      </c>
      <c r="I15" s="58">
        <f>+H15/H22</f>
        <v>0.97161403837795768</v>
      </c>
    </row>
    <row r="16" spans="1:9" s="54" customFormat="1" ht="15" x14ac:dyDescent="0.2">
      <c r="A16" s="66" t="s">
        <v>92</v>
      </c>
      <c r="B16" s="62"/>
      <c r="C16" s="63">
        <f>SUM(C14:C15)</f>
        <v>0</v>
      </c>
      <c r="D16" s="63">
        <f t="shared" ref="D16:I16" si="1">SUM(D14:D15)</f>
        <v>0</v>
      </c>
      <c r="E16" s="63">
        <f t="shared" si="1"/>
        <v>0</v>
      </c>
      <c r="F16" s="63">
        <f t="shared" si="1"/>
        <v>8975175.0000000019</v>
      </c>
      <c r="G16" s="63">
        <f t="shared" si="1"/>
        <v>254025.2900000001</v>
      </c>
      <c r="H16" s="106">
        <f t="shared" si="1"/>
        <v>8721149.7100000028</v>
      </c>
      <c r="I16" s="64">
        <f t="shared" si="1"/>
        <v>0.97161403837795768</v>
      </c>
    </row>
    <row r="17" spans="1:9" s="54" customFormat="1" ht="15" x14ac:dyDescent="0.2">
      <c r="A17" s="68"/>
      <c r="B17" s="69"/>
      <c r="C17" s="50"/>
      <c r="D17" s="50"/>
      <c r="E17" s="50"/>
      <c r="F17" s="50"/>
      <c r="G17" s="50"/>
      <c r="H17" s="71"/>
      <c r="I17" s="58"/>
    </row>
    <row r="18" spans="1:9" s="54" customFormat="1" ht="15.75" x14ac:dyDescent="0.2">
      <c r="A18" s="45">
        <v>7000</v>
      </c>
      <c r="B18" s="70" t="s">
        <v>35</v>
      </c>
      <c r="C18" s="48">
        <v>0</v>
      </c>
      <c r="D18" s="48">
        <v>8975940.410000002</v>
      </c>
      <c r="E18" s="48">
        <v>0</v>
      </c>
      <c r="F18" s="48">
        <v>254025.2900000001</v>
      </c>
      <c r="G18" s="48">
        <v>8975175.0000000019</v>
      </c>
      <c r="H18" s="48">
        <v>254790.7000000001</v>
      </c>
      <c r="I18" s="53">
        <f>+H18/H22</f>
        <v>2.8385961622042457E-2</v>
      </c>
    </row>
    <row r="19" spans="1:9" s="54" customFormat="1" ht="15.75" x14ac:dyDescent="0.2">
      <c r="A19" s="32">
        <v>8000</v>
      </c>
      <c r="B19" s="59" t="s">
        <v>108</v>
      </c>
      <c r="C19" s="56">
        <v>0</v>
      </c>
      <c r="D19" s="56">
        <v>0</v>
      </c>
      <c r="E19" s="56">
        <v>0</v>
      </c>
      <c r="F19" s="56">
        <v>0</v>
      </c>
      <c r="G19" s="56">
        <v>0</v>
      </c>
      <c r="H19" s="105">
        <f>C19+D19-E19+F19-G19</f>
        <v>0</v>
      </c>
      <c r="I19" s="58">
        <f>+H19/H22</f>
        <v>0</v>
      </c>
    </row>
    <row r="20" spans="1:9" s="54" customFormat="1" ht="15.75" x14ac:dyDescent="0.2">
      <c r="A20" s="32">
        <v>9000</v>
      </c>
      <c r="B20" s="59" t="s">
        <v>34</v>
      </c>
      <c r="C20" s="56">
        <v>0</v>
      </c>
      <c r="D20" s="56">
        <v>0</v>
      </c>
      <c r="E20" s="56">
        <v>0</v>
      </c>
      <c r="F20" s="56">
        <v>0</v>
      </c>
      <c r="G20" s="56">
        <v>0</v>
      </c>
      <c r="H20" s="105">
        <f>C20+D20-E20+F20-G20</f>
        <v>0</v>
      </c>
      <c r="I20" s="58">
        <f>+H20/H22</f>
        <v>0</v>
      </c>
    </row>
    <row r="21" spans="1:9" s="54" customFormat="1" ht="15" x14ac:dyDescent="0.2">
      <c r="A21" s="66" t="s">
        <v>7</v>
      </c>
      <c r="B21" s="62"/>
      <c r="C21" s="63">
        <f t="shared" ref="C21:H21" si="2">SUM(C18:C20)</f>
        <v>0</v>
      </c>
      <c r="D21" s="63">
        <f t="shared" si="2"/>
        <v>8975940.410000002</v>
      </c>
      <c r="E21" s="63">
        <f t="shared" si="2"/>
        <v>0</v>
      </c>
      <c r="F21" s="63">
        <f t="shared" si="2"/>
        <v>254025.2900000001</v>
      </c>
      <c r="G21" s="63">
        <f t="shared" si="2"/>
        <v>8975175.0000000019</v>
      </c>
      <c r="H21" s="106">
        <f t="shared" si="2"/>
        <v>254790.7000000001</v>
      </c>
      <c r="I21" s="64">
        <f>SUM(I18:I20)</f>
        <v>2.8385961622042457E-2</v>
      </c>
    </row>
    <row r="22" spans="1:9" s="54" customFormat="1" ht="18" x14ac:dyDescent="0.2">
      <c r="A22" s="365" t="s">
        <v>41</v>
      </c>
      <c r="B22" s="366"/>
      <c r="C22" s="63">
        <f>C13+C16+C21</f>
        <v>0</v>
      </c>
      <c r="D22" s="63">
        <f>SUM(D13+D16+D18+D19)</f>
        <v>8975940.410000002</v>
      </c>
      <c r="E22" s="63">
        <f>SUM(E13+E16+E18+E19)</f>
        <v>0</v>
      </c>
      <c r="F22" s="63">
        <f>SUM(F13+F16+F18+F19)</f>
        <v>9229200.2900000028</v>
      </c>
      <c r="G22" s="63">
        <f>SUM(G13+G16+G18+G19)</f>
        <v>9229200.2900000028</v>
      </c>
      <c r="H22" s="106">
        <f>SUM(H13+H16+H18)</f>
        <v>8975940.410000002</v>
      </c>
      <c r="I22" s="64">
        <f>I13+I16+I21</f>
        <v>1.0000000000000002</v>
      </c>
    </row>
  </sheetData>
  <mergeCells count="15">
    <mergeCell ref="D7:D8"/>
    <mergeCell ref="E7:E8"/>
    <mergeCell ref="F7:G7"/>
    <mergeCell ref="A22:B22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A2:I2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2.5S</oddHeader>
    <oddFooter>&amp;F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>
    <tabColor rgb="FF92D050"/>
  </sheetPr>
  <dimension ref="A1:I22"/>
  <sheetViews>
    <sheetView view="pageBreakPreview" zoomScale="85" zoomScaleNormal="100" zoomScaleSheetLayoutView="85" workbookViewId="0">
      <selection activeCell="L16" sqref="L16"/>
    </sheetView>
  </sheetViews>
  <sheetFormatPr baseColWidth="10" defaultColWidth="11.42578125" defaultRowHeight="12.75" x14ac:dyDescent="0.2"/>
  <cols>
    <col min="1" max="1" width="14" style="21" customWidth="1"/>
    <col min="2" max="2" width="37" style="21" customWidth="1"/>
    <col min="3" max="3" width="18.42578125" style="21" customWidth="1"/>
    <col min="4" max="4" width="16.28515625" style="21" customWidth="1"/>
    <col min="5" max="5" width="16" style="21" customWidth="1"/>
    <col min="6" max="6" width="14.42578125" style="21" customWidth="1"/>
    <col min="7" max="7" width="14" style="21" customWidth="1"/>
    <col min="8" max="8" width="17.28515625" style="21" customWidth="1"/>
    <col min="9" max="16384" width="11.42578125" style="21"/>
  </cols>
  <sheetData>
    <row r="1" spans="1:9" ht="20.25" x14ac:dyDescent="0.3">
      <c r="A1" s="285"/>
      <c r="B1" s="285"/>
      <c r="C1" s="285"/>
      <c r="D1" s="285"/>
      <c r="E1" s="285"/>
      <c r="F1" s="285"/>
      <c r="G1" s="285"/>
      <c r="H1" s="285"/>
      <c r="I1" s="285"/>
    </row>
    <row r="2" spans="1:9" ht="18" x14ac:dyDescent="0.25">
      <c r="A2" s="364" t="s">
        <v>1270</v>
      </c>
      <c r="B2" s="364"/>
      <c r="C2" s="364"/>
      <c r="D2" s="364"/>
      <c r="E2" s="364"/>
      <c r="F2" s="364"/>
      <c r="G2" s="364"/>
      <c r="H2" s="364"/>
      <c r="I2" s="364"/>
    </row>
    <row r="3" spans="1:9" ht="20.25" x14ac:dyDescent="0.3">
      <c r="A3" s="285" t="s">
        <v>114</v>
      </c>
      <c r="B3" s="285"/>
      <c r="C3" s="285"/>
      <c r="D3" s="285"/>
      <c r="E3" s="285"/>
      <c r="F3" s="285"/>
      <c r="G3" s="285"/>
      <c r="H3" s="285"/>
      <c r="I3" s="285"/>
    </row>
    <row r="4" spans="1:9" x14ac:dyDescent="0.2">
      <c r="A4" s="355" t="s">
        <v>2152</v>
      </c>
      <c r="B4" s="355"/>
      <c r="C4" s="355"/>
      <c r="D4" s="355"/>
      <c r="E4" s="355"/>
      <c r="F4" s="355"/>
      <c r="G4" s="355"/>
      <c r="H4" s="355"/>
      <c r="I4" s="355"/>
    </row>
    <row r="5" spans="1:9" x14ac:dyDescent="0.2">
      <c r="A5" s="355" t="s">
        <v>2167</v>
      </c>
      <c r="B5" s="355"/>
      <c r="C5" s="355"/>
      <c r="D5" s="355"/>
      <c r="E5" s="355"/>
      <c r="F5" s="355"/>
      <c r="G5" s="355"/>
      <c r="H5" s="355"/>
      <c r="I5" s="355"/>
    </row>
    <row r="6" spans="1:9" ht="26.25" customHeight="1" x14ac:dyDescent="0.2">
      <c r="A6" s="356" t="s">
        <v>25</v>
      </c>
      <c r="B6" s="359" t="s">
        <v>4</v>
      </c>
      <c r="C6" s="362" t="s">
        <v>93</v>
      </c>
      <c r="D6" s="363" t="s">
        <v>96</v>
      </c>
      <c r="E6" s="363"/>
      <c r="F6" s="363"/>
      <c r="G6" s="363"/>
      <c r="H6" s="362" t="s">
        <v>112</v>
      </c>
      <c r="I6" s="359" t="s">
        <v>2</v>
      </c>
    </row>
    <row r="7" spans="1:9" ht="30" customHeight="1" x14ac:dyDescent="0.2">
      <c r="A7" s="357"/>
      <c r="B7" s="360"/>
      <c r="C7" s="362"/>
      <c r="D7" s="362" t="s">
        <v>40</v>
      </c>
      <c r="E7" s="362" t="s">
        <v>111</v>
      </c>
      <c r="F7" s="363" t="s">
        <v>102</v>
      </c>
      <c r="G7" s="363"/>
      <c r="H7" s="362"/>
      <c r="I7" s="360"/>
    </row>
    <row r="8" spans="1:9" x14ac:dyDescent="0.2">
      <c r="A8" s="358"/>
      <c r="B8" s="361"/>
      <c r="C8" s="362"/>
      <c r="D8" s="362"/>
      <c r="E8" s="362"/>
      <c r="F8" s="161" t="s">
        <v>39</v>
      </c>
      <c r="G8" s="161" t="s">
        <v>38</v>
      </c>
      <c r="H8" s="362"/>
      <c r="I8" s="361"/>
    </row>
    <row r="9" spans="1:9" s="54" customFormat="1" ht="15.75" x14ac:dyDescent="0.2">
      <c r="A9" s="46">
        <v>1000</v>
      </c>
      <c r="B9" s="47" t="s">
        <v>22</v>
      </c>
      <c r="C9" s="48">
        <v>0</v>
      </c>
      <c r="D9" s="56">
        <v>0</v>
      </c>
      <c r="E9" s="56">
        <v>0</v>
      </c>
      <c r="F9" s="56">
        <v>0</v>
      </c>
      <c r="G9" s="56">
        <v>0</v>
      </c>
      <c r="H9" s="105">
        <f>C9+D9-E9+F9-G9</f>
        <v>0</v>
      </c>
      <c r="I9" s="53">
        <f>+H9/H22</f>
        <v>0</v>
      </c>
    </row>
    <row r="10" spans="1:9" s="54" customFormat="1" ht="15.75" x14ac:dyDescent="0.2">
      <c r="A10" s="46">
        <v>2000</v>
      </c>
      <c r="B10" s="55" t="s">
        <v>106</v>
      </c>
      <c r="C10" s="56">
        <v>0</v>
      </c>
      <c r="D10" s="56">
        <v>0</v>
      </c>
      <c r="E10" s="56">
        <v>0</v>
      </c>
      <c r="F10" s="56">
        <v>0</v>
      </c>
      <c r="G10" s="56">
        <v>0</v>
      </c>
      <c r="H10" s="105">
        <f>C10+D10-E10+F10-G10</f>
        <v>0</v>
      </c>
      <c r="I10" s="58">
        <f>+H10/H22</f>
        <v>0</v>
      </c>
    </row>
    <row r="11" spans="1:9" s="54" customFormat="1" ht="15.75" x14ac:dyDescent="0.2">
      <c r="A11" s="46">
        <v>3000</v>
      </c>
      <c r="B11" s="47" t="s">
        <v>21</v>
      </c>
      <c r="C11" s="56">
        <v>0</v>
      </c>
      <c r="D11" s="57">
        <v>0</v>
      </c>
      <c r="E11" s="56">
        <v>0</v>
      </c>
      <c r="F11" s="56">
        <v>0</v>
      </c>
      <c r="G11" s="56">
        <v>0</v>
      </c>
      <c r="H11" s="105">
        <f>C11+D11-E11+F11-G11</f>
        <v>0</v>
      </c>
      <c r="I11" s="58">
        <f>+H11/H22</f>
        <v>0</v>
      </c>
    </row>
    <row r="12" spans="1:9" s="54" customFormat="1" ht="25.5" x14ac:dyDescent="0.2">
      <c r="A12" s="46">
        <v>4000</v>
      </c>
      <c r="B12" s="59" t="s">
        <v>107</v>
      </c>
      <c r="C12" s="56">
        <v>0</v>
      </c>
      <c r="D12" s="56">
        <v>0</v>
      </c>
      <c r="E12" s="56">
        <v>0</v>
      </c>
      <c r="F12" s="56">
        <v>0</v>
      </c>
      <c r="G12" s="56">
        <v>0</v>
      </c>
      <c r="H12" s="105">
        <f>C12+D12-E12+F12-G12</f>
        <v>0</v>
      </c>
      <c r="I12" s="58">
        <f>+H12/H22</f>
        <v>0</v>
      </c>
    </row>
    <row r="13" spans="1:9" s="54" customFormat="1" ht="15" x14ac:dyDescent="0.2">
      <c r="A13" s="61" t="s">
        <v>37</v>
      </c>
      <c r="B13" s="62"/>
      <c r="C13" s="63">
        <f>SUM(C9:C12)</f>
        <v>0</v>
      </c>
      <c r="D13" s="63">
        <f t="shared" ref="D13:I13" si="0">SUM(D9:D12)</f>
        <v>0</v>
      </c>
      <c r="E13" s="63">
        <f t="shared" si="0"/>
        <v>0</v>
      </c>
      <c r="F13" s="63">
        <f t="shared" si="0"/>
        <v>0</v>
      </c>
      <c r="G13" s="63">
        <f t="shared" si="0"/>
        <v>0</v>
      </c>
      <c r="H13" s="63">
        <f t="shared" si="0"/>
        <v>0</v>
      </c>
      <c r="I13" s="64">
        <f t="shared" si="0"/>
        <v>0</v>
      </c>
    </row>
    <row r="14" spans="1:9" s="54" customFormat="1" ht="25.5" x14ac:dyDescent="0.2">
      <c r="A14" s="32">
        <v>5000</v>
      </c>
      <c r="B14" s="59" t="s">
        <v>101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105">
        <f>C14+D14-E14+F14-G14</f>
        <v>0</v>
      </c>
      <c r="I14" s="58">
        <f>+H14/H22</f>
        <v>0</v>
      </c>
    </row>
    <row r="15" spans="1:9" s="54" customFormat="1" ht="18" customHeight="1" x14ac:dyDescent="0.2">
      <c r="A15" s="32">
        <v>6000</v>
      </c>
      <c r="B15" s="65" t="s">
        <v>36</v>
      </c>
      <c r="C15" s="56">
        <v>0</v>
      </c>
      <c r="D15" s="56">
        <v>0</v>
      </c>
      <c r="E15" s="56">
        <v>0</v>
      </c>
      <c r="F15" s="56">
        <v>0</v>
      </c>
      <c r="G15" s="56">
        <v>0</v>
      </c>
      <c r="H15" s="105">
        <v>0</v>
      </c>
      <c r="I15" s="58">
        <f>+H15/H22</f>
        <v>0</v>
      </c>
    </row>
    <row r="16" spans="1:9" s="54" customFormat="1" ht="15" x14ac:dyDescent="0.2">
      <c r="A16" s="66" t="s">
        <v>92</v>
      </c>
      <c r="B16" s="62"/>
      <c r="C16" s="63">
        <f>SUM(C14:C15)</f>
        <v>0</v>
      </c>
      <c r="D16" s="63">
        <f t="shared" ref="D16:I16" si="1">SUM(D14:D15)</f>
        <v>0</v>
      </c>
      <c r="E16" s="63">
        <f t="shared" si="1"/>
        <v>0</v>
      </c>
      <c r="F16" s="63">
        <f t="shared" si="1"/>
        <v>0</v>
      </c>
      <c r="G16" s="63">
        <f t="shared" si="1"/>
        <v>0</v>
      </c>
      <c r="H16" s="106">
        <f t="shared" si="1"/>
        <v>0</v>
      </c>
      <c r="I16" s="64">
        <f t="shared" si="1"/>
        <v>0</v>
      </c>
    </row>
    <row r="17" spans="1:9" s="54" customFormat="1" ht="15" x14ac:dyDescent="0.2">
      <c r="A17" s="68"/>
      <c r="B17" s="69"/>
      <c r="C17" s="50"/>
      <c r="D17" s="50"/>
      <c r="E17" s="50"/>
      <c r="F17" s="50"/>
      <c r="G17" s="50"/>
      <c r="H17" s="71"/>
      <c r="I17" s="58"/>
    </row>
    <row r="18" spans="1:9" s="54" customFormat="1" ht="15.75" x14ac:dyDescent="0.2">
      <c r="A18" s="45">
        <v>7000</v>
      </c>
      <c r="B18" s="70" t="s">
        <v>35</v>
      </c>
      <c r="C18" s="48">
        <v>0</v>
      </c>
      <c r="D18" s="48">
        <v>203743.32000000009</v>
      </c>
      <c r="E18" s="48">
        <v>203743.31999999998</v>
      </c>
      <c r="F18" s="48">
        <v>0</v>
      </c>
      <c r="G18" s="48">
        <v>0</v>
      </c>
      <c r="H18" s="48">
        <v>9.9999999999999991E-11</v>
      </c>
      <c r="I18" s="53">
        <f>+H18/H22</f>
        <v>1</v>
      </c>
    </row>
    <row r="19" spans="1:9" s="54" customFormat="1" ht="15.75" x14ac:dyDescent="0.2">
      <c r="A19" s="32">
        <v>8000</v>
      </c>
      <c r="B19" s="59" t="s">
        <v>108</v>
      </c>
      <c r="C19" s="56">
        <v>0</v>
      </c>
      <c r="D19" s="56">
        <v>0</v>
      </c>
      <c r="E19" s="56">
        <v>0</v>
      </c>
      <c r="F19" s="56">
        <v>0</v>
      </c>
      <c r="G19" s="56">
        <v>0</v>
      </c>
      <c r="H19" s="105">
        <f>C19+D19-E19+F19-G19</f>
        <v>0</v>
      </c>
      <c r="I19" s="58">
        <f>+H19/H22</f>
        <v>0</v>
      </c>
    </row>
    <row r="20" spans="1:9" s="54" customFormat="1" ht="15.75" x14ac:dyDescent="0.2">
      <c r="A20" s="32">
        <v>9000</v>
      </c>
      <c r="B20" s="59" t="s">
        <v>34</v>
      </c>
      <c r="C20" s="56">
        <v>0</v>
      </c>
      <c r="D20" s="56">
        <v>0</v>
      </c>
      <c r="E20" s="56">
        <v>0</v>
      </c>
      <c r="F20" s="56">
        <v>0</v>
      </c>
      <c r="G20" s="56">
        <v>0</v>
      </c>
      <c r="H20" s="105">
        <f>C20+D20-E20+F20-G20</f>
        <v>0</v>
      </c>
      <c r="I20" s="58">
        <f>+H20/H22</f>
        <v>0</v>
      </c>
    </row>
    <row r="21" spans="1:9" s="54" customFormat="1" ht="15" x14ac:dyDescent="0.2">
      <c r="A21" s="66" t="s">
        <v>7</v>
      </c>
      <c r="B21" s="62"/>
      <c r="C21" s="63">
        <f t="shared" ref="C21:H21" si="2">SUM(C18:C20)</f>
        <v>0</v>
      </c>
      <c r="D21" s="63">
        <f t="shared" si="2"/>
        <v>203743.32000000009</v>
      </c>
      <c r="E21" s="63">
        <f t="shared" si="2"/>
        <v>203743.31999999998</v>
      </c>
      <c r="F21" s="63">
        <f t="shared" si="2"/>
        <v>0</v>
      </c>
      <c r="G21" s="63">
        <f t="shared" si="2"/>
        <v>0</v>
      </c>
      <c r="H21" s="106">
        <f t="shared" si="2"/>
        <v>9.9999999999999991E-11</v>
      </c>
      <c r="I21" s="64">
        <f>SUM(I19:I20)</f>
        <v>0</v>
      </c>
    </row>
    <row r="22" spans="1:9" s="54" customFormat="1" ht="18" x14ac:dyDescent="0.2">
      <c r="A22" s="365" t="s">
        <v>41</v>
      </c>
      <c r="B22" s="366"/>
      <c r="C22" s="63">
        <f>C13+C16+C21</f>
        <v>0</v>
      </c>
      <c r="D22" s="63">
        <f>SUM(D13+D16+D18+D19)</f>
        <v>203743.32000000009</v>
      </c>
      <c r="E22" s="63">
        <f>SUM(E13+E16+E18+E19)</f>
        <v>203743.31999999998</v>
      </c>
      <c r="F22" s="63">
        <f>SUM(F13+F16+F18+F19)</f>
        <v>0</v>
      </c>
      <c r="G22" s="63">
        <f>SUM(G13+G16+G18+G19)</f>
        <v>0</v>
      </c>
      <c r="H22" s="106">
        <f>SUM(H13+H16+H18)</f>
        <v>9.9999999999999991E-11</v>
      </c>
      <c r="I22" s="64">
        <f>I13+I16+I18+I19</f>
        <v>1</v>
      </c>
    </row>
  </sheetData>
  <mergeCells count="15">
    <mergeCell ref="A1:I1"/>
    <mergeCell ref="A2:I2"/>
    <mergeCell ref="A3:I3"/>
    <mergeCell ref="A4:I4"/>
    <mergeCell ref="A5:I5"/>
    <mergeCell ref="I6:I8"/>
    <mergeCell ref="D7:D8"/>
    <mergeCell ref="E7:E8"/>
    <mergeCell ref="F7:G7"/>
    <mergeCell ref="A22:B22"/>
    <mergeCell ref="A6:A8"/>
    <mergeCell ref="B6:B8"/>
    <mergeCell ref="C6:C8"/>
    <mergeCell ref="D6:G6"/>
    <mergeCell ref="H6:H8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2.21</oddHeader>
    <oddFooter>&amp;F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>
    <tabColor rgb="FF92D050"/>
  </sheetPr>
  <dimension ref="A1:I24"/>
  <sheetViews>
    <sheetView view="pageBreakPreview" topLeftCell="A4" zoomScale="85" zoomScaleNormal="100" zoomScaleSheetLayoutView="85" workbookViewId="0">
      <selection activeCell="A4" sqref="A4:I4"/>
    </sheetView>
  </sheetViews>
  <sheetFormatPr baseColWidth="10" defaultColWidth="11.42578125" defaultRowHeight="12.75" x14ac:dyDescent="0.2"/>
  <cols>
    <col min="1" max="1" width="10" style="21" customWidth="1"/>
    <col min="2" max="2" width="31.7109375" style="21" customWidth="1"/>
    <col min="3" max="3" width="18.42578125" style="21" customWidth="1"/>
    <col min="4" max="4" width="16.28515625" style="21" customWidth="1"/>
    <col min="5" max="5" width="16" style="21" customWidth="1"/>
    <col min="6" max="6" width="14.42578125" style="21" customWidth="1"/>
    <col min="7" max="7" width="14" style="21" customWidth="1"/>
    <col min="8" max="8" width="17.28515625" style="21" customWidth="1"/>
    <col min="9" max="16384" width="11.42578125" style="21"/>
  </cols>
  <sheetData>
    <row r="1" spans="1:9" ht="20.25" x14ac:dyDescent="0.3">
      <c r="A1" s="285"/>
      <c r="B1" s="285"/>
      <c r="C1" s="285"/>
      <c r="D1" s="285"/>
      <c r="E1" s="285"/>
      <c r="F1" s="285"/>
      <c r="G1" s="285"/>
      <c r="H1" s="285"/>
      <c r="I1" s="285"/>
    </row>
    <row r="2" spans="1:9" ht="18" x14ac:dyDescent="0.25">
      <c r="A2" s="364" t="s">
        <v>1270</v>
      </c>
      <c r="B2" s="364"/>
      <c r="C2" s="364"/>
      <c r="D2" s="364"/>
      <c r="E2" s="364"/>
      <c r="F2" s="364"/>
      <c r="G2" s="364"/>
      <c r="H2" s="364"/>
      <c r="I2" s="364"/>
    </row>
    <row r="3" spans="1:9" ht="20.25" x14ac:dyDescent="0.3">
      <c r="A3" s="285" t="s">
        <v>114</v>
      </c>
      <c r="B3" s="285"/>
      <c r="C3" s="285"/>
      <c r="D3" s="285"/>
      <c r="E3" s="285"/>
      <c r="F3" s="285"/>
      <c r="G3" s="285"/>
      <c r="H3" s="285"/>
      <c r="I3" s="285"/>
    </row>
    <row r="4" spans="1:9" x14ac:dyDescent="0.2">
      <c r="A4" s="355" t="s">
        <v>2152</v>
      </c>
      <c r="B4" s="355"/>
      <c r="C4" s="355"/>
      <c r="D4" s="355"/>
      <c r="E4" s="355"/>
      <c r="F4" s="355"/>
      <c r="G4" s="355"/>
      <c r="H4" s="355"/>
      <c r="I4" s="355"/>
    </row>
    <row r="5" spans="1:9" x14ac:dyDescent="0.2">
      <c r="A5" s="355" t="s">
        <v>2168</v>
      </c>
      <c r="B5" s="355"/>
      <c r="C5" s="355"/>
      <c r="D5" s="355"/>
      <c r="E5" s="355"/>
      <c r="F5" s="355"/>
      <c r="G5" s="355"/>
      <c r="H5" s="355"/>
      <c r="I5" s="355"/>
    </row>
    <row r="6" spans="1:9" ht="26.25" customHeight="1" x14ac:dyDescent="0.2">
      <c r="A6" s="356" t="s">
        <v>25</v>
      </c>
      <c r="B6" s="359" t="s">
        <v>4</v>
      </c>
      <c r="C6" s="362" t="s">
        <v>93</v>
      </c>
      <c r="D6" s="363" t="s">
        <v>96</v>
      </c>
      <c r="E6" s="363"/>
      <c r="F6" s="363"/>
      <c r="G6" s="363"/>
      <c r="H6" s="362" t="s">
        <v>112</v>
      </c>
      <c r="I6" s="359" t="s">
        <v>2</v>
      </c>
    </row>
    <row r="7" spans="1:9" ht="30" customHeight="1" x14ac:dyDescent="0.2">
      <c r="A7" s="357"/>
      <c r="B7" s="360"/>
      <c r="C7" s="362"/>
      <c r="D7" s="363" t="s">
        <v>40</v>
      </c>
      <c r="E7" s="363" t="s">
        <v>111</v>
      </c>
      <c r="F7" s="363" t="s">
        <v>102</v>
      </c>
      <c r="G7" s="363"/>
      <c r="H7" s="362"/>
      <c r="I7" s="360"/>
    </row>
    <row r="8" spans="1:9" x14ac:dyDescent="0.2">
      <c r="A8" s="358"/>
      <c r="B8" s="361"/>
      <c r="C8" s="362"/>
      <c r="D8" s="363"/>
      <c r="E8" s="363"/>
      <c r="F8" s="110" t="s">
        <v>39</v>
      </c>
      <c r="G8" s="110" t="s">
        <v>38</v>
      </c>
      <c r="H8" s="362"/>
      <c r="I8" s="361"/>
    </row>
    <row r="9" spans="1:9" s="54" customFormat="1" ht="15.75" x14ac:dyDescent="0.2">
      <c r="A9" s="46">
        <v>1000</v>
      </c>
      <c r="B9" s="47" t="s">
        <v>22</v>
      </c>
      <c r="C9" s="48">
        <v>0</v>
      </c>
      <c r="D9" s="56">
        <v>0</v>
      </c>
      <c r="E9" s="56">
        <v>0</v>
      </c>
      <c r="F9" s="56">
        <v>0</v>
      </c>
      <c r="G9" s="56">
        <v>0</v>
      </c>
      <c r="H9" s="105">
        <f>C9+D9-E9+F9-G9</f>
        <v>0</v>
      </c>
      <c r="I9" s="53">
        <f>+H9/H22</f>
        <v>0</v>
      </c>
    </row>
    <row r="10" spans="1:9" s="54" customFormat="1" ht="15.75" x14ac:dyDescent="0.2">
      <c r="A10" s="46">
        <v>2000</v>
      </c>
      <c r="B10" s="55" t="s">
        <v>106</v>
      </c>
      <c r="C10" s="56">
        <v>0</v>
      </c>
      <c r="D10" s="56">
        <v>0</v>
      </c>
      <c r="E10" s="56">
        <v>0</v>
      </c>
      <c r="F10" s="56">
        <v>0</v>
      </c>
      <c r="G10" s="56">
        <v>0</v>
      </c>
      <c r="H10" s="105">
        <f>C10+D10-E10+F10-G10</f>
        <v>0</v>
      </c>
      <c r="I10" s="58">
        <f>+H10/H22</f>
        <v>0</v>
      </c>
    </row>
    <row r="11" spans="1:9" s="54" customFormat="1" ht="15.75" x14ac:dyDescent="0.2">
      <c r="A11" s="46">
        <v>3000</v>
      </c>
      <c r="B11" s="47" t="s">
        <v>21</v>
      </c>
      <c r="C11" s="56">
        <v>0</v>
      </c>
      <c r="D11" s="57">
        <v>0</v>
      </c>
      <c r="E11" s="56">
        <v>0</v>
      </c>
      <c r="F11" s="56">
        <v>0</v>
      </c>
      <c r="G11" s="56">
        <v>0</v>
      </c>
      <c r="H11" s="105">
        <f>C11+D11-E11+F11-G11</f>
        <v>0</v>
      </c>
      <c r="I11" s="58">
        <f>+H11/H22</f>
        <v>0</v>
      </c>
    </row>
    <row r="12" spans="1:9" s="54" customFormat="1" ht="38.25" x14ac:dyDescent="0.2">
      <c r="A12" s="46">
        <v>4000</v>
      </c>
      <c r="B12" s="59" t="s">
        <v>107</v>
      </c>
      <c r="C12" s="56">
        <v>0</v>
      </c>
      <c r="D12" s="56">
        <v>0</v>
      </c>
      <c r="E12" s="56">
        <v>0</v>
      </c>
      <c r="F12" s="56">
        <v>0</v>
      </c>
      <c r="G12" s="56">
        <v>0</v>
      </c>
      <c r="H12" s="105">
        <f>C12+D12-E12+F12-G12</f>
        <v>0</v>
      </c>
      <c r="I12" s="58">
        <f>+H12/H22</f>
        <v>0</v>
      </c>
    </row>
    <row r="13" spans="1:9" s="54" customFormat="1" ht="15" x14ac:dyDescent="0.2">
      <c r="A13" s="61" t="s">
        <v>37</v>
      </c>
      <c r="B13" s="62"/>
      <c r="C13" s="63">
        <f>SUM(C9:C12)</f>
        <v>0</v>
      </c>
      <c r="D13" s="63">
        <f t="shared" ref="D13:I13" si="0">SUM(D9:D12)</f>
        <v>0</v>
      </c>
      <c r="E13" s="63">
        <f t="shared" si="0"/>
        <v>0</v>
      </c>
      <c r="F13" s="63">
        <f t="shared" si="0"/>
        <v>0</v>
      </c>
      <c r="G13" s="63">
        <f t="shared" si="0"/>
        <v>0</v>
      </c>
      <c r="H13" s="63">
        <f t="shared" si="0"/>
        <v>0</v>
      </c>
      <c r="I13" s="64">
        <f t="shared" si="0"/>
        <v>0</v>
      </c>
    </row>
    <row r="14" spans="1:9" s="54" customFormat="1" ht="25.5" x14ac:dyDescent="0.2">
      <c r="A14" s="32">
        <v>5000</v>
      </c>
      <c r="B14" s="59" t="s">
        <v>101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105">
        <f>C14+D14-E14+F14-G14</f>
        <v>0</v>
      </c>
      <c r="I14" s="58">
        <f>+H14/H22</f>
        <v>0</v>
      </c>
    </row>
    <row r="15" spans="1:9" s="54" customFormat="1" ht="18" customHeight="1" x14ac:dyDescent="0.2">
      <c r="A15" s="32">
        <v>6000</v>
      </c>
      <c r="B15" s="65" t="s">
        <v>36</v>
      </c>
      <c r="C15" s="56">
        <v>0</v>
      </c>
      <c r="D15" s="56">
        <v>0</v>
      </c>
      <c r="E15" s="56">
        <v>0</v>
      </c>
      <c r="F15" s="56">
        <v>0</v>
      </c>
      <c r="G15" s="56">
        <v>0</v>
      </c>
      <c r="H15" s="105">
        <f>C15+D15-E15+F15-G15</f>
        <v>0</v>
      </c>
      <c r="I15" s="58">
        <f>+H15/H22</f>
        <v>0</v>
      </c>
    </row>
    <row r="16" spans="1:9" s="54" customFormat="1" ht="15" x14ac:dyDescent="0.2">
      <c r="A16" s="66" t="s">
        <v>92</v>
      </c>
      <c r="B16" s="62"/>
      <c r="C16" s="63">
        <f>SUM(C14:C15)</f>
        <v>0</v>
      </c>
      <c r="D16" s="63">
        <f t="shared" ref="D16:I16" si="1">SUM(D14:D15)</f>
        <v>0</v>
      </c>
      <c r="E16" s="63">
        <f t="shared" si="1"/>
        <v>0</v>
      </c>
      <c r="F16" s="63">
        <f t="shared" si="1"/>
        <v>0</v>
      </c>
      <c r="G16" s="63">
        <f t="shared" si="1"/>
        <v>0</v>
      </c>
      <c r="H16" s="106">
        <f t="shared" si="1"/>
        <v>0</v>
      </c>
      <c r="I16" s="64">
        <f t="shared" si="1"/>
        <v>0</v>
      </c>
    </row>
    <row r="17" spans="1:9" s="54" customFormat="1" ht="15" x14ac:dyDescent="0.2">
      <c r="A17" s="68"/>
      <c r="B17" s="69"/>
      <c r="C17" s="50"/>
      <c r="D17" s="50"/>
      <c r="E17" s="50"/>
      <c r="F17" s="50"/>
      <c r="G17" s="50"/>
      <c r="H17" s="71"/>
      <c r="I17" s="58"/>
    </row>
    <row r="18" spans="1:9" s="54" customFormat="1" ht="15.75" x14ac:dyDescent="0.2">
      <c r="A18" s="45">
        <v>7000</v>
      </c>
      <c r="B18" s="70" t="s">
        <v>35</v>
      </c>
      <c r="C18" s="48">
        <v>0</v>
      </c>
      <c r="D18" s="48">
        <v>317879.41000000009</v>
      </c>
      <c r="E18" s="48">
        <v>317879.40999999997</v>
      </c>
      <c r="F18" s="48">
        <v>0</v>
      </c>
      <c r="G18" s="48">
        <v>0</v>
      </c>
      <c r="H18" s="48">
        <v>9.9999999999999991E-11</v>
      </c>
      <c r="I18" s="53">
        <f>+H18/H22</f>
        <v>1</v>
      </c>
    </row>
    <row r="19" spans="1:9" s="54" customFormat="1" ht="25.5" x14ac:dyDescent="0.2">
      <c r="A19" s="32">
        <v>8000</v>
      </c>
      <c r="B19" s="59" t="s">
        <v>108</v>
      </c>
      <c r="C19" s="56">
        <v>0</v>
      </c>
      <c r="D19" s="56">
        <v>0</v>
      </c>
      <c r="E19" s="56">
        <v>0</v>
      </c>
      <c r="F19" s="56">
        <v>0</v>
      </c>
      <c r="G19" s="56">
        <v>0</v>
      </c>
      <c r="H19" s="105">
        <f>C19+D19-E19+F19-G19</f>
        <v>0</v>
      </c>
      <c r="I19" s="58">
        <f>+H19/H22</f>
        <v>0</v>
      </c>
    </row>
    <row r="20" spans="1:9" s="54" customFormat="1" ht="15.75" x14ac:dyDescent="0.2">
      <c r="A20" s="32">
        <v>9000</v>
      </c>
      <c r="B20" s="59" t="s">
        <v>34</v>
      </c>
      <c r="C20" s="56">
        <v>0</v>
      </c>
      <c r="D20" s="56">
        <v>0</v>
      </c>
      <c r="E20" s="56">
        <v>0</v>
      </c>
      <c r="F20" s="56">
        <v>0</v>
      </c>
      <c r="G20" s="56">
        <v>0</v>
      </c>
      <c r="H20" s="105">
        <f>C20+D20-E20+F20-G20</f>
        <v>0</v>
      </c>
      <c r="I20" s="58">
        <f>+H20/H22</f>
        <v>0</v>
      </c>
    </row>
    <row r="21" spans="1:9" s="54" customFormat="1" ht="15" x14ac:dyDescent="0.2">
      <c r="A21" s="66" t="s">
        <v>7</v>
      </c>
      <c r="B21" s="62"/>
      <c r="C21" s="63">
        <f t="shared" ref="C21:H21" si="2">SUM(C18:C20)</f>
        <v>0</v>
      </c>
      <c r="D21" s="63">
        <f t="shared" si="2"/>
        <v>317879.41000000009</v>
      </c>
      <c r="E21" s="63">
        <f t="shared" si="2"/>
        <v>317879.40999999997</v>
      </c>
      <c r="F21" s="63">
        <f t="shared" si="2"/>
        <v>0</v>
      </c>
      <c r="G21" s="63">
        <f t="shared" si="2"/>
        <v>0</v>
      </c>
      <c r="H21" s="106">
        <f t="shared" si="2"/>
        <v>9.9999999999999991E-11</v>
      </c>
      <c r="I21" s="64">
        <f>SUM(I18:I20)</f>
        <v>1</v>
      </c>
    </row>
    <row r="22" spans="1:9" s="54" customFormat="1" ht="18" x14ac:dyDescent="0.2">
      <c r="A22" s="365" t="s">
        <v>41</v>
      </c>
      <c r="B22" s="366"/>
      <c r="C22" s="63">
        <f>C13+C16+C21</f>
        <v>0</v>
      </c>
      <c r="D22" s="63">
        <f>SUM(D13+D16+D18+D19)</f>
        <v>317879.41000000009</v>
      </c>
      <c r="E22" s="63">
        <f>SUM(E13+E16+E18+E19)</f>
        <v>317879.40999999997</v>
      </c>
      <c r="F22" s="63">
        <f>SUM(F13+F16+F18+F19)</f>
        <v>0</v>
      </c>
      <c r="G22" s="63">
        <f>SUM(G13+G16+G18+G19)</f>
        <v>0</v>
      </c>
      <c r="H22" s="106">
        <f>SUM(H13+H16+H18)</f>
        <v>9.9999999999999991E-11</v>
      </c>
      <c r="I22" s="64">
        <f>I13+I16+I21</f>
        <v>1</v>
      </c>
    </row>
    <row r="24" spans="1:9" ht="15.75" x14ac:dyDescent="0.25">
      <c r="A24" s="7"/>
      <c r="H24" s="135"/>
    </row>
  </sheetData>
  <mergeCells count="15">
    <mergeCell ref="D7:D8"/>
    <mergeCell ref="E7:E8"/>
    <mergeCell ref="F7:G7"/>
    <mergeCell ref="A22:B22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A2:I2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2.5U</oddHeader>
    <oddFooter>&amp;F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>
    <tabColor rgb="FF92D050"/>
  </sheetPr>
  <dimension ref="A1:J26"/>
  <sheetViews>
    <sheetView view="pageBreakPreview" zoomScale="85" zoomScaleNormal="90" zoomScaleSheetLayoutView="85" workbookViewId="0">
      <selection activeCell="A4" sqref="A4:I4"/>
    </sheetView>
  </sheetViews>
  <sheetFormatPr baseColWidth="10" defaultColWidth="11.42578125" defaultRowHeight="12.75" x14ac:dyDescent="0.2"/>
  <cols>
    <col min="1" max="1" width="10" style="21" customWidth="1"/>
    <col min="2" max="2" width="38.7109375" style="21" customWidth="1"/>
    <col min="3" max="5" width="15.7109375" style="21" customWidth="1"/>
    <col min="6" max="7" width="14.5703125" style="21" customWidth="1"/>
    <col min="8" max="8" width="15.7109375" style="21" customWidth="1"/>
    <col min="9" max="9" width="10" style="21" customWidth="1"/>
    <col min="10" max="16384" width="11.42578125" style="21"/>
  </cols>
  <sheetData>
    <row r="1" spans="1:10" ht="20.25" x14ac:dyDescent="0.3">
      <c r="A1" s="285"/>
      <c r="B1" s="285"/>
      <c r="C1" s="285"/>
      <c r="D1" s="285"/>
      <c r="E1" s="285"/>
      <c r="F1" s="285"/>
      <c r="G1" s="285"/>
      <c r="H1" s="285"/>
      <c r="I1" s="285"/>
    </row>
    <row r="2" spans="1:10" ht="18" x14ac:dyDescent="0.25">
      <c r="A2" s="364" t="s">
        <v>1270</v>
      </c>
      <c r="B2" s="364"/>
      <c r="C2" s="364"/>
      <c r="D2" s="364"/>
      <c r="E2" s="364"/>
      <c r="F2" s="364"/>
      <c r="G2" s="364"/>
      <c r="H2" s="364"/>
      <c r="I2" s="364"/>
    </row>
    <row r="3" spans="1:10" ht="20.25" x14ac:dyDescent="0.3">
      <c r="A3" s="285" t="s">
        <v>114</v>
      </c>
      <c r="B3" s="285"/>
      <c r="C3" s="285"/>
      <c r="D3" s="285"/>
      <c r="E3" s="285"/>
      <c r="F3" s="285"/>
      <c r="G3" s="285"/>
      <c r="H3" s="285"/>
      <c r="I3" s="285"/>
    </row>
    <row r="4" spans="1:10" ht="15.75" customHeight="1" x14ac:dyDescent="0.25">
      <c r="A4" s="368" t="s">
        <v>2152</v>
      </c>
      <c r="B4" s="368"/>
      <c r="C4" s="368"/>
      <c r="D4" s="368"/>
      <c r="E4" s="368"/>
      <c r="F4" s="368"/>
      <c r="G4" s="368"/>
      <c r="H4" s="368"/>
      <c r="I4" s="368"/>
    </row>
    <row r="5" spans="1:10" ht="15.75" x14ac:dyDescent="0.25">
      <c r="A5" s="368" t="s">
        <v>1779</v>
      </c>
      <c r="B5" s="368"/>
      <c r="C5" s="368"/>
      <c r="D5" s="368"/>
      <c r="E5" s="368"/>
      <c r="F5" s="368"/>
      <c r="G5" s="368"/>
      <c r="H5" s="368"/>
      <c r="I5" s="368"/>
    </row>
    <row r="6" spans="1:10" ht="46.5" customHeight="1" x14ac:dyDescent="0.25">
      <c r="A6" s="371" t="s">
        <v>25</v>
      </c>
      <c r="B6" s="359" t="s">
        <v>4</v>
      </c>
      <c r="C6" s="362" t="s">
        <v>93</v>
      </c>
      <c r="D6" s="363" t="s">
        <v>96</v>
      </c>
      <c r="E6" s="363"/>
      <c r="F6" s="363"/>
      <c r="G6" s="363"/>
      <c r="H6" s="362" t="s">
        <v>112</v>
      </c>
      <c r="I6" s="24" t="s">
        <v>2</v>
      </c>
    </row>
    <row r="7" spans="1:10" ht="28.5" customHeight="1" x14ac:dyDescent="0.25">
      <c r="A7" s="372"/>
      <c r="B7" s="360"/>
      <c r="C7" s="362"/>
      <c r="D7" s="363" t="s">
        <v>40</v>
      </c>
      <c r="E7" s="363" t="s">
        <v>111</v>
      </c>
      <c r="F7" s="363" t="s">
        <v>102</v>
      </c>
      <c r="G7" s="363"/>
      <c r="H7" s="362"/>
      <c r="I7" s="23"/>
    </row>
    <row r="8" spans="1:10" ht="30" customHeight="1" x14ac:dyDescent="0.25">
      <c r="A8" s="373"/>
      <c r="B8" s="361"/>
      <c r="C8" s="362"/>
      <c r="D8" s="363"/>
      <c r="E8" s="363"/>
      <c r="F8" s="161" t="s">
        <v>39</v>
      </c>
      <c r="G8" s="161" t="s">
        <v>38</v>
      </c>
      <c r="H8" s="362"/>
      <c r="I8" s="11"/>
    </row>
    <row r="9" spans="1:10" s="54" customFormat="1" ht="15.75" x14ac:dyDescent="0.2">
      <c r="A9" s="46">
        <v>1000</v>
      </c>
      <c r="B9" s="47" t="s">
        <v>22</v>
      </c>
      <c r="C9" s="49">
        <v>0</v>
      </c>
      <c r="D9" s="56">
        <v>0</v>
      </c>
      <c r="E9" s="56">
        <v>0</v>
      </c>
      <c r="F9" s="56">
        <v>0</v>
      </c>
      <c r="G9" s="56">
        <v>0</v>
      </c>
      <c r="H9" s="56">
        <f>C9+D9-E9+F9-G9</f>
        <v>0</v>
      </c>
      <c r="I9" s="58">
        <f>H9/$H$21</f>
        <v>0</v>
      </c>
    </row>
    <row r="10" spans="1:10" s="54" customFormat="1" ht="15.75" x14ac:dyDescent="0.2">
      <c r="A10" s="46">
        <v>2000</v>
      </c>
      <c r="B10" s="55" t="s">
        <v>106</v>
      </c>
      <c r="C10" s="49">
        <v>0</v>
      </c>
      <c r="D10" s="56">
        <v>0</v>
      </c>
      <c r="E10" s="56">
        <v>0</v>
      </c>
      <c r="F10" s="56">
        <v>0</v>
      </c>
      <c r="G10" s="56">
        <v>0</v>
      </c>
      <c r="H10" s="56">
        <f>C10+D10-E10+F10-G10</f>
        <v>0</v>
      </c>
      <c r="I10" s="58">
        <f>H10/$H$21</f>
        <v>0</v>
      </c>
    </row>
    <row r="11" spans="1:10" s="54" customFormat="1" ht="15.75" x14ac:dyDescent="0.2">
      <c r="A11" s="46">
        <v>3000</v>
      </c>
      <c r="B11" s="47" t="s">
        <v>21</v>
      </c>
      <c r="C11" s="49">
        <v>0</v>
      </c>
      <c r="D11" s="56">
        <v>0</v>
      </c>
      <c r="E11" s="56">
        <v>0</v>
      </c>
      <c r="F11" s="56">
        <v>0</v>
      </c>
      <c r="G11" s="56">
        <v>0</v>
      </c>
      <c r="H11" s="56">
        <f>C11+D11-E11+F11-G11</f>
        <v>0</v>
      </c>
      <c r="I11" s="58">
        <f>H11/$H$21</f>
        <v>0</v>
      </c>
    </row>
    <row r="12" spans="1:10" s="54" customFormat="1" ht="27.75" customHeight="1" x14ac:dyDescent="0.2">
      <c r="A12" s="46">
        <v>4000</v>
      </c>
      <c r="B12" s="59" t="s">
        <v>107</v>
      </c>
      <c r="C12" s="49">
        <v>0</v>
      </c>
      <c r="D12" s="56">
        <v>0</v>
      </c>
      <c r="E12" s="56">
        <v>0</v>
      </c>
      <c r="F12" s="56">
        <v>0</v>
      </c>
      <c r="G12" s="56">
        <v>0</v>
      </c>
      <c r="H12" s="56">
        <f>C12+D12-E12+F12-G12</f>
        <v>0</v>
      </c>
      <c r="I12" s="58">
        <f>H12/$H$21</f>
        <v>0</v>
      </c>
      <c r="J12" s="88"/>
    </row>
    <row r="13" spans="1:10" s="54" customFormat="1" ht="15" x14ac:dyDescent="0.2">
      <c r="A13" s="61" t="s">
        <v>37</v>
      </c>
      <c r="B13" s="76"/>
      <c r="C13" s="63">
        <f t="shared" ref="C13:I13" si="0">SUM(C9:C12)</f>
        <v>0</v>
      </c>
      <c r="D13" s="63">
        <f t="shared" si="0"/>
        <v>0</v>
      </c>
      <c r="E13" s="63">
        <f t="shared" si="0"/>
        <v>0</v>
      </c>
      <c r="F13" s="63">
        <f t="shared" si="0"/>
        <v>0</v>
      </c>
      <c r="G13" s="63">
        <f t="shared" si="0"/>
        <v>0</v>
      </c>
      <c r="H13" s="63">
        <f t="shared" si="0"/>
        <v>0</v>
      </c>
      <c r="I13" s="64">
        <f t="shared" si="0"/>
        <v>0</v>
      </c>
    </row>
    <row r="14" spans="1:10" s="54" customFormat="1" ht="25.5" x14ac:dyDescent="0.2">
      <c r="A14" s="32">
        <v>5000</v>
      </c>
      <c r="B14" s="59" t="s">
        <v>101</v>
      </c>
      <c r="C14" s="49">
        <v>0</v>
      </c>
      <c r="D14" s="56">
        <v>0</v>
      </c>
      <c r="E14" s="56">
        <v>0</v>
      </c>
      <c r="F14" s="56">
        <v>0</v>
      </c>
      <c r="G14" s="56">
        <v>0</v>
      </c>
      <c r="H14" s="56">
        <f>C14+D14-E14+F14-G14</f>
        <v>0</v>
      </c>
      <c r="I14" s="58">
        <f>H14/$H$21</f>
        <v>0</v>
      </c>
    </row>
    <row r="15" spans="1:10" s="54" customFormat="1" ht="15.75" x14ac:dyDescent="0.2">
      <c r="A15" s="32">
        <v>6000</v>
      </c>
      <c r="B15" s="65" t="s">
        <v>36</v>
      </c>
      <c r="C15" s="49">
        <v>0</v>
      </c>
      <c r="D15" s="56">
        <v>0</v>
      </c>
      <c r="E15" s="56">
        <v>0</v>
      </c>
      <c r="F15" s="56">
        <v>2297547.8200000008</v>
      </c>
      <c r="G15" s="56">
        <v>9794.58</v>
      </c>
      <c r="H15" s="56">
        <v>2287753.2400000007</v>
      </c>
      <c r="I15" s="58">
        <f>H15/$H$21</f>
        <v>1</v>
      </c>
    </row>
    <row r="16" spans="1:10" s="54" customFormat="1" ht="15" x14ac:dyDescent="0.2">
      <c r="A16" s="66" t="s">
        <v>92</v>
      </c>
      <c r="B16" s="76"/>
      <c r="C16" s="63">
        <f t="shared" ref="C16:I16" si="1">SUM(C14:C15)</f>
        <v>0</v>
      </c>
      <c r="D16" s="63">
        <f t="shared" si="1"/>
        <v>0</v>
      </c>
      <c r="E16" s="63">
        <f t="shared" si="1"/>
        <v>0</v>
      </c>
      <c r="F16" s="63">
        <f t="shared" si="1"/>
        <v>2297547.8200000008</v>
      </c>
      <c r="G16" s="63">
        <f t="shared" si="1"/>
        <v>9794.58</v>
      </c>
      <c r="H16" s="63">
        <f t="shared" si="1"/>
        <v>2287753.2400000007</v>
      </c>
      <c r="I16" s="64">
        <f t="shared" si="1"/>
        <v>1</v>
      </c>
    </row>
    <row r="17" spans="1:9" s="54" customFormat="1" ht="15.75" x14ac:dyDescent="0.2">
      <c r="A17" s="32">
        <v>7000</v>
      </c>
      <c r="B17" s="59" t="s">
        <v>35</v>
      </c>
      <c r="C17" s="56">
        <v>0</v>
      </c>
      <c r="D17" s="56">
        <v>2297547.8200000008</v>
      </c>
      <c r="E17" s="56">
        <v>9794.58</v>
      </c>
      <c r="F17" s="56">
        <v>9794.58</v>
      </c>
      <c r="G17" s="56">
        <v>2297547.8200000008</v>
      </c>
      <c r="H17" s="56">
        <v>6.1337861999186131E-52</v>
      </c>
      <c r="I17" s="58">
        <f>H17/$H$21</f>
        <v>2.6811397718394713E-58</v>
      </c>
    </row>
    <row r="18" spans="1:9" s="54" customFormat="1" ht="15.75" x14ac:dyDescent="0.2">
      <c r="A18" s="32">
        <v>8000</v>
      </c>
      <c r="B18" s="55" t="s">
        <v>108</v>
      </c>
      <c r="C18" s="56">
        <v>0</v>
      </c>
      <c r="D18" s="56">
        <v>0</v>
      </c>
      <c r="E18" s="56">
        <v>0</v>
      </c>
      <c r="F18" s="56">
        <v>0</v>
      </c>
      <c r="G18" s="56">
        <v>0</v>
      </c>
      <c r="H18" s="56">
        <v>0</v>
      </c>
      <c r="I18" s="58">
        <f>H18/$H$21</f>
        <v>0</v>
      </c>
    </row>
    <row r="19" spans="1:9" s="54" customFormat="1" ht="15.75" x14ac:dyDescent="0.2">
      <c r="A19" s="32">
        <v>9000</v>
      </c>
      <c r="B19" s="65" t="s">
        <v>34</v>
      </c>
      <c r="C19" s="49">
        <v>0</v>
      </c>
      <c r="D19" s="56">
        <v>0</v>
      </c>
      <c r="E19" s="56">
        <v>0</v>
      </c>
      <c r="F19" s="56">
        <v>0</v>
      </c>
      <c r="G19" s="56">
        <v>0</v>
      </c>
      <c r="H19" s="56">
        <v>0</v>
      </c>
      <c r="I19" s="58">
        <f>H19/$H$21</f>
        <v>0</v>
      </c>
    </row>
    <row r="20" spans="1:9" s="54" customFormat="1" ht="15.75" x14ac:dyDescent="0.2">
      <c r="A20" s="369" t="s">
        <v>7</v>
      </c>
      <c r="B20" s="370"/>
      <c r="C20" s="63">
        <f>SUM(C17:C19)</f>
        <v>0</v>
      </c>
      <c r="D20" s="63">
        <f t="shared" ref="D20:I20" si="2">SUM(D17:D19)</f>
        <v>2297547.8200000008</v>
      </c>
      <c r="E20" s="63">
        <f t="shared" si="2"/>
        <v>9794.58</v>
      </c>
      <c r="F20" s="63">
        <f t="shared" si="2"/>
        <v>9794.58</v>
      </c>
      <c r="G20" s="63">
        <f t="shared" si="2"/>
        <v>2297547.8200000008</v>
      </c>
      <c r="H20" s="63">
        <f t="shared" si="2"/>
        <v>6.1337861999186131E-52</v>
      </c>
      <c r="I20" s="124">
        <f t="shared" si="2"/>
        <v>2.6811397718394713E-58</v>
      </c>
    </row>
    <row r="21" spans="1:9" ht="18" x14ac:dyDescent="0.2">
      <c r="A21" s="73" t="s">
        <v>33</v>
      </c>
      <c r="B21" s="74"/>
      <c r="C21" s="63">
        <f>C13+C16+C20</f>
        <v>0</v>
      </c>
      <c r="D21" s="63">
        <f t="shared" ref="D21:I21" si="3">D20+D16+D13</f>
        <v>2297547.8200000008</v>
      </c>
      <c r="E21" s="63">
        <f t="shared" si="3"/>
        <v>9794.58</v>
      </c>
      <c r="F21" s="63">
        <f t="shared" si="3"/>
        <v>2307342.4000000008</v>
      </c>
      <c r="G21" s="63">
        <f t="shared" si="3"/>
        <v>2307342.4000000008</v>
      </c>
      <c r="H21" s="63">
        <f t="shared" si="3"/>
        <v>2287753.2400000007</v>
      </c>
      <c r="I21" s="72">
        <f t="shared" si="3"/>
        <v>1</v>
      </c>
    </row>
    <row r="22" spans="1:9" x14ac:dyDescent="0.2">
      <c r="A22" s="33"/>
      <c r="B22" s="33"/>
      <c r="C22" s="33"/>
      <c r="D22" s="33"/>
      <c r="E22" s="33"/>
      <c r="F22" s="33"/>
      <c r="G22" s="33"/>
    </row>
    <row r="23" spans="1:9" x14ac:dyDescent="0.2">
      <c r="A23" s="33"/>
      <c r="B23" s="33"/>
      <c r="C23" s="33"/>
      <c r="D23" s="33"/>
      <c r="E23" s="33"/>
      <c r="F23" s="33"/>
      <c r="G23" s="33"/>
      <c r="H23" s="86"/>
    </row>
    <row r="24" spans="1:9" ht="15.75" x14ac:dyDescent="0.25">
      <c r="A24" s="7"/>
      <c r="B24" s="33"/>
      <c r="C24" s="33"/>
      <c r="D24" s="33"/>
      <c r="E24" s="33"/>
      <c r="F24" s="138"/>
      <c r="G24" s="33"/>
    </row>
    <row r="25" spans="1:9" x14ac:dyDescent="0.2">
      <c r="A25" s="33"/>
      <c r="B25" s="33"/>
      <c r="C25" s="33"/>
      <c r="D25" s="33"/>
      <c r="E25" s="33"/>
      <c r="F25" s="33"/>
      <c r="G25" s="33"/>
    </row>
    <row r="26" spans="1:9" x14ac:dyDescent="0.2">
      <c r="A26" s="33"/>
      <c r="B26" s="33"/>
      <c r="C26" s="33"/>
      <c r="D26" s="33"/>
      <c r="E26" s="33"/>
      <c r="F26" s="33"/>
      <c r="G26" s="33"/>
    </row>
  </sheetData>
  <mergeCells count="14">
    <mergeCell ref="E7:E8"/>
    <mergeCell ref="F7:G7"/>
    <mergeCell ref="A20:B20"/>
    <mergeCell ref="A2:I2"/>
    <mergeCell ref="A1:I1"/>
    <mergeCell ref="A3:I3"/>
    <mergeCell ref="A4:I4"/>
    <mergeCell ref="A6:A8"/>
    <mergeCell ref="B6:B8"/>
    <mergeCell ref="C6:C8"/>
    <mergeCell ref="D6:G6"/>
    <mergeCell ref="H6:H8"/>
    <mergeCell ref="D7:D8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 2.5V</oddHeader>
    <oddFooter>&amp;C&amp;F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>
    <tabColor rgb="FF92D050"/>
  </sheetPr>
  <dimension ref="A1:AI21"/>
  <sheetViews>
    <sheetView view="pageBreakPreview" topLeftCell="A10" zoomScaleNormal="100" zoomScaleSheetLayoutView="100" workbookViewId="0">
      <selection activeCell="H25" sqref="H25"/>
    </sheetView>
  </sheetViews>
  <sheetFormatPr baseColWidth="10" defaultColWidth="11.42578125" defaultRowHeight="12.75" x14ac:dyDescent="0.2"/>
  <cols>
    <col min="1" max="1" width="10" style="21" customWidth="1"/>
    <col min="2" max="2" width="38.7109375" style="21" customWidth="1"/>
    <col min="3" max="5" width="15.7109375" style="21" customWidth="1"/>
    <col min="6" max="7" width="14.5703125" style="21" customWidth="1"/>
    <col min="8" max="8" width="15.7109375" style="21" customWidth="1"/>
    <col min="9" max="9" width="10" style="21" customWidth="1"/>
    <col min="10" max="16384" width="11.42578125" style="21"/>
  </cols>
  <sheetData>
    <row r="1" spans="1:35" ht="20.25" x14ac:dyDescent="0.3">
      <c r="A1" s="285"/>
      <c r="B1" s="285"/>
      <c r="C1" s="285"/>
      <c r="D1" s="285"/>
      <c r="E1" s="285"/>
      <c r="F1" s="285"/>
      <c r="G1" s="285"/>
      <c r="H1" s="285"/>
      <c r="I1" s="285"/>
    </row>
    <row r="2" spans="1:35" ht="18" x14ac:dyDescent="0.25">
      <c r="A2" s="364" t="s">
        <v>1270</v>
      </c>
      <c r="B2" s="364"/>
      <c r="C2" s="364"/>
      <c r="D2" s="364"/>
      <c r="E2" s="364"/>
      <c r="F2" s="364"/>
      <c r="G2" s="364"/>
      <c r="H2" s="364"/>
      <c r="I2" s="364"/>
    </row>
    <row r="3" spans="1:35" ht="20.25" x14ac:dyDescent="0.3">
      <c r="A3" s="285" t="s">
        <v>114</v>
      </c>
      <c r="B3" s="285"/>
      <c r="C3" s="285"/>
      <c r="D3" s="285"/>
      <c r="E3" s="285"/>
      <c r="F3" s="285"/>
      <c r="G3" s="285"/>
      <c r="H3" s="285"/>
      <c r="I3" s="285"/>
    </row>
    <row r="4" spans="1:35" ht="15.75" customHeight="1" x14ac:dyDescent="0.25">
      <c r="A4" s="368" t="s">
        <v>2152</v>
      </c>
      <c r="B4" s="368"/>
      <c r="C4" s="368"/>
      <c r="D4" s="368"/>
      <c r="E4" s="368"/>
      <c r="F4" s="368"/>
      <c r="G4" s="368"/>
      <c r="H4" s="368"/>
      <c r="I4" s="368"/>
    </row>
    <row r="5" spans="1:35" ht="15.75" x14ac:dyDescent="0.25">
      <c r="A5" s="368" t="s">
        <v>1173</v>
      </c>
      <c r="B5" s="368"/>
      <c r="C5" s="368"/>
      <c r="D5" s="368"/>
      <c r="E5" s="368"/>
      <c r="F5" s="368"/>
      <c r="G5" s="368"/>
      <c r="H5" s="368"/>
      <c r="I5" s="368"/>
    </row>
    <row r="6" spans="1:35" ht="46.5" customHeight="1" x14ac:dyDescent="0.25">
      <c r="A6" s="371" t="s">
        <v>25</v>
      </c>
      <c r="B6" s="359" t="s">
        <v>4</v>
      </c>
      <c r="C6" s="362" t="s">
        <v>93</v>
      </c>
      <c r="D6" s="363" t="s">
        <v>96</v>
      </c>
      <c r="E6" s="363"/>
      <c r="F6" s="363"/>
      <c r="G6" s="363"/>
      <c r="H6" s="362" t="s">
        <v>112</v>
      </c>
      <c r="I6" s="24" t="s">
        <v>2</v>
      </c>
    </row>
    <row r="7" spans="1:35" ht="28.5" customHeight="1" x14ac:dyDescent="0.25">
      <c r="A7" s="372"/>
      <c r="B7" s="360"/>
      <c r="C7" s="362"/>
      <c r="D7" s="362" t="s">
        <v>40</v>
      </c>
      <c r="E7" s="362" t="s">
        <v>111</v>
      </c>
      <c r="F7" s="363" t="s">
        <v>102</v>
      </c>
      <c r="G7" s="363"/>
      <c r="H7" s="362"/>
      <c r="I7" s="23"/>
    </row>
    <row r="8" spans="1:35" ht="30" customHeight="1" x14ac:dyDescent="0.25">
      <c r="A8" s="373"/>
      <c r="B8" s="361"/>
      <c r="C8" s="362"/>
      <c r="D8" s="362"/>
      <c r="E8" s="362"/>
      <c r="F8" s="161" t="s">
        <v>39</v>
      </c>
      <c r="G8" s="161" t="s">
        <v>38</v>
      </c>
      <c r="H8" s="362"/>
      <c r="I8" s="11"/>
    </row>
    <row r="9" spans="1:35" customFormat="1" ht="15.75" x14ac:dyDescent="0.2">
      <c r="A9" s="46">
        <v>1000</v>
      </c>
      <c r="B9" s="47" t="s">
        <v>22</v>
      </c>
      <c r="C9" s="49">
        <v>0</v>
      </c>
      <c r="D9" s="56">
        <v>0</v>
      </c>
      <c r="E9" s="56">
        <v>0</v>
      </c>
      <c r="F9" s="56">
        <v>0</v>
      </c>
      <c r="G9" s="56">
        <v>0</v>
      </c>
      <c r="H9" s="56">
        <f>C9+D9-E9+F9-G9</f>
        <v>0</v>
      </c>
      <c r="I9" s="58">
        <f>H9/$H$21</f>
        <v>0</v>
      </c>
      <c r="AI9" s="165"/>
    </row>
    <row r="10" spans="1:35" customFormat="1" ht="15.75" x14ac:dyDescent="0.2">
      <c r="A10" s="46">
        <v>2000</v>
      </c>
      <c r="B10" s="55" t="s">
        <v>106</v>
      </c>
      <c r="C10" s="49">
        <v>0</v>
      </c>
      <c r="D10" s="56">
        <v>0</v>
      </c>
      <c r="E10" s="56">
        <v>0</v>
      </c>
      <c r="F10" s="56">
        <v>0</v>
      </c>
      <c r="G10" s="56">
        <v>0</v>
      </c>
      <c r="H10" s="56">
        <f>C10+D10-E10+F10-G10</f>
        <v>0</v>
      </c>
      <c r="I10" s="58">
        <f>H10/$H$21</f>
        <v>0</v>
      </c>
      <c r="AI10" s="165"/>
    </row>
    <row r="11" spans="1:35" customFormat="1" ht="15.75" x14ac:dyDescent="0.2">
      <c r="A11" s="46">
        <v>3000</v>
      </c>
      <c r="B11" s="47" t="s">
        <v>21</v>
      </c>
      <c r="C11" s="49">
        <v>0</v>
      </c>
      <c r="D11" s="56">
        <v>0</v>
      </c>
      <c r="E11" s="56">
        <v>0</v>
      </c>
      <c r="F11" s="56">
        <v>0</v>
      </c>
      <c r="G11" s="56">
        <v>0</v>
      </c>
      <c r="H11" s="56">
        <f>C11+D11-E11+F11-G11</f>
        <v>0</v>
      </c>
      <c r="I11" s="58">
        <f>H11/$H$21</f>
        <v>0</v>
      </c>
      <c r="AI11" s="165"/>
    </row>
    <row r="12" spans="1:35" customFormat="1" ht="25.5" x14ac:dyDescent="0.2">
      <c r="A12" s="46">
        <v>4000</v>
      </c>
      <c r="B12" s="59" t="s">
        <v>107</v>
      </c>
      <c r="C12" s="49">
        <v>0</v>
      </c>
      <c r="D12" s="56">
        <v>0</v>
      </c>
      <c r="E12" s="56">
        <v>0</v>
      </c>
      <c r="F12" s="56">
        <v>0</v>
      </c>
      <c r="G12" s="56">
        <v>0</v>
      </c>
      <c r="H12" s="56">
        <f>C12+D12-E12+F12-G12</f>
        <v>0</v>
      </c>
      <c r="I12" s="58">
        <f>H12/$H$21</f>
        <v>0</v>
      </c>
      <c r="AI12" s="165"/>
    </row>
    <row r="13" spans="1:35" customFormat="1" ht="15" x14ac:dyDescent="0.2">
      <c r="A13" s="61" t="s">
        <v>37</v>
      </c>
      <c r="B13" s="76"/>
      <c r="C13" s="63">
        <f t="shared" ref="C13:I13" si="0">SUM(C9:C12)</f>
        <v>0</v>
      </c>
      <c r="D13" s="63">
        <f t="shared" si="0"/>
        <v>0</v>
      </c>
      <c r="E13" s="63">
        <f t="shared" si="0"/>
        <v>0</v>
      </c>
      <c r="F13" s="63">
        <f t="shared" si="0"/>
        <v>0</v>
      </c>
      <c r="G13" s="63">
        <f t="shared" si="0"/>
        <v>0</v>
      </c>
      <c r="H13" s="63">
        <f t="shared" si="0"/>
        <v>0</v>
      </c>
      <c r="I13" s="64">
        <f t="shared" si="0"/>
        <v>0</v>
      </c>
      <c r="AI13" s="165"/>
    </row>
    <row r="14" spans="1:35" customFormat="1" ht="25.5" x14ac:dyDescent="0.2">
      <c r="A14" s="32">
        <v>5000</v>
      </c>
      <c r="B14" s="59" t="s">
        <v>101</v>
      </c>
      <c r="C14" s="49">
        <v>0</v>
      </c>
      <c r="D14" s="56">
        <v>0</v>
      </c>
      <c r="E14" s="56">
        <v>0</v>
      </c>
      <c r="F14" s="56">
        <v>0</v>
      </c>
      <c r="G14" s="56">
        <v>0</v>
      </c>
      <c r="H14" s="56">
        <f>C14+D14-E14+F14-G14</f>
        <v>0</v>
      </c>
      <c r="I14" s="58">
        <f>H14/$H$21</f>
        <v>0</v>
      </c>
      <c r="AI14" s="165"/>
    </row>
    <row r="15" spans="1:35" customFormat="1" ht="15.75" x14ac:dyDescent="0.2">
      <c r="A15" s="32">
        <v>6000</v>
      </c>
      <c r="B15" s="65" t="s">
        <v>36</v>
      </c>
      <c r="C15" s="49">
        <v>0</v>
      </c>
      <c r="D15" s="56">
        <v>0</v>
      </c>
      <c r="E15" s="56">
        <v>0</v>
      </c>
      <c r="F15" s="56">
        <v>7890103.0000000009</v>
      </c>
      <c r="G15" s="56">
        <v>305011.44000000006</v>
      </c>
      <c r="H15" s="56">
        <v>7585091.5600000005</v>
      </c>
      <c r="I15" s="58">
        <f>H15/$H$21</f>
        <v>0.96128370473928093</v>
      </c>
      <c r="AI15" s="165"/>
    </row>
    <row r="16" spans="1:35" ht="15" x14ac:dyDescent="0.2">
      <c r="A16" s="66" t="s">
        <v>92</v>
      </c>
      <c r="B16" s="76"/>
      <c r="C16" s="63">
        <f t="shared" ref="C16:I16" si="1">SUM(C14:C15)</f>
        <v>0</v>
      </c>
      <c r="D16" s="63">
        <f t="shared" si="1"/>
        <v>0</v>
      </c>
      <c r="E16" s="63">
        <f t="shared" si="1"/>
        <v>0</v>
      </c>
      <c r="F16" s="63">
        <f t="shared" si="1"/>
        <v>7890103.0000000009</v>
      </c>
      <c r="G16" s="63">
        <f t="shared" si="1"/>
        <v>305011.44000000006</v>
      </c>
      <c r="H16" s="63">
        <f t="shared" si="1"/>
        <v>7585091.5600000005</v>
      </c>
      <c r="I16" s="64">
        <f t="shared" si="1"/>
        <v>0.96128370473928093</v>
      </c>
    </row>
    <row r="17" spans="1:9" ht="15.75" x14ac:dyDescent="0.2">
      <c r="A17" s="32">
        <v>7000</v>
      </c>
      <c r="B17" s="59" t="s">
        <v>35</v>
      </c>
      <c r="C17" s="56">
        <v>0</v>
      </c>
      <c r="D17" s="56">
        <v>7890585.8100000005</v>
      </c>
      <c r="E17" s="56">
        <v>0</v>
      </c>
      <c r="F17" s="56">
        <v>305011.44000000006</v>
      </c>
      <c r="G17" s="56">
        <v>7890103.0000000009</v>
      </c>
      <c r="H17" s="56">
        <v>305494.25000000006</v>
      </c>
      <c r="I17" s="58">
        <f>H17/$H$21</f>
        <v>3.8716295260719055E-2</v>
      </c>
    </row>
    <row r="18" spans="1:9" ht="15.75" x14ac:dyDescent="0.2">
      <c r="A18" s="32">
        <v>8000</v>
      </c>
      <c r="B18" s="55" t="s">
        <v>108</v>
      </c>
      <c r="C18" s="56">
        <v>0</v>
      </c>
      <c r="D18" s="56">
        <v>0</v>
      </c>
      <c r="E18" s="56">
        <v>0</v>
      </c>
      <c r="F18" s="56">
        <v>0</v>
      </c>
      <c r="G18" s="56">
        <v>0</v>
      </c>
      <c r="H18" s="56">
        <v>0</v>
      </c>
      <c r="I18" s="58">
        <f>H18/$H$21</f>
        <v>0</v>
      </c>
    </row>
    <row r="19" spans="1:9" ht="15.75" x14ac:dyDescent="0.2">
      <c r="A19" s="32">
        <v>9000</v>
      </c>
      <c r="B19" s="65" t="s">
        <v>34</v>
      </c>
      <c r="C19" s="49">
        <v>0</v>
      </c>
      <c r="D19" s="56">
        <v>0</v>
      </c>
      <c r="E19" s="56">
        <v>0</v>
      </c>
      <c r="F19" s="56">
        <v>0</v>
      </c>
      <c r="G19" s="56">
        <v>0</v>
      </c>
      <c r="H19" s="56">
        <v>0</v>
      </c>
      <c r="I19" s="58">
        <f>H19/$H$21</f>
        <v>0</v>
      </c>
    </row>
    <row r="20" spans="1:9" ht="15.75" x14ac:dyDescent="0.2">
      <c r="A20" s="369" t="s">
        <v>7</v>
      </c>
      <c r="B20" s="370"/>
      <c r="C20" s="63">
        <f>SUM(C17:C19)</f>
        <v>0</v>
      </c>
      <c r="D20" s="63">
        <f t="shared" ref="D20:I20" si="2">SUM(D17:D19)</f>
        <v>7890585.8100000005</v>
      </c>
      <c r="E20" s="63">
        <f t="shared" si="2"/>
        <v>0</v>
      </c>
      <c r="F20" s="63">
        <f t="shared" si="2"/>
        <v>305011.44000000006</v>
      </c>
      <c r="G20" s="63">
        <f t="shared" si="2"/>
        <v>7890103.0000000009</v>
      </c>
      <c r="H20" s="63">
        <f t="shared" si="2"/>
        <v>305494.25000000006</v>
      </c>
      <c r="I20" s="64">
        <f t="shared" si="2"/>
        <v>3.8716295260719055E-2</v>
      </c>
    </row>
    <row r="21" spans="1:9" ht="18" x14ac:dyDescent="0.2">
      <c r="A21" s="73" t="s">
        <v>33</v>
      </c>
      <c r="B21" s="74"/>
      <c r="C21" s="63">
        <f>C13+C16+C20</f>
        <v>0</v>
      </c>
      <c r="D21" s="63">
        <f t="shared" ref="D21:H21" si="3">D20+D16+D13</f>
        <v>7890585.8100000005</v>
      </c>
      <c r="E21" s="63">
        <f t="shared" si="3"/>
        <v>0</v>
      </c>
      <c r="F21" s="63">
        <f t="shared" si="3"/>
        <v>8195114.4400000013</v>
      </c>
      <c r="G21" s="63">
        <f t="shared" si="3"/>
        <v>8195114.4400000013</v>
      </c>
      <c r="H21" s="63">
        <f t="shared" si="3"/>
        <v>7890585.8100000005</v>
      </c>
      <c r="I21" s="64">
        <f>I20+I16+I13</f>
        <v>1</v>
      </c>
    </row>
  </sheetData>
  <mergeCells count="14">
    <mergeCell ref="A20:B20"/>
    <mergeCell ref="E7:E8"/>
    <mergeCell ref="F7:G7"/>
    <mergeCell ref="A2:I2"/>
    <mergeCell ref="A1:I1"/>
    <mergeCell ref="A3:I3"/>
    <mergeCell ref="A4:I4"/>
    <mergeCell ref="A6:A8"/>
    <mergeCell ref="B6:B8"/>
    <mergeCell ref="C6:C8"/>
    <mergeCell ref="D6:G6"/>
    <mergeCell ref="H6:H8"/>
    <mergeCell ref="D7:D8"/>
    <mergeCell ref="A5:I5"/>
  </mergeCells>
  <printOptions horizontalCentered="1" verticalCentered="1"/>
  <pageMargins left="0" right="0" top="0" bottom="0" header="0" footer="0"/>
  <pageSetup scale="85" orientation="landscape" r:id="rId1"/>
  <headerFooter alignWithMargins="0">
    <oddHeader>&amp;R&amp;"Arial,Negrita"&amp;16ANEXO  2.5W</oddHeader>
    <oddFooter>&amp;C&amp;F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>
    <tabColor rgb="FF92D050"/>
  </sheetPr>
  <dimension ref="A1:I24"/>
  <sheetViews>
    <sheetView view="pageBreakPreview" topLeftCell="A7" zoomScaleNormal="100" zoomScaleSheetLayoutView="100" workbookViewId="0">
      <selection activeCell="I23" sqref="I23"/>
    </sheetView>
  </sheetViews>
  <sheetFormatPr baseColWidth="10" defaultColWidth="11.42578125" defaultRowHeight="12.75" x14ac:dyDescent="0.2"/>
  <cols>
    <col min="1" max="1" width="10" style="21" customWidth="1"/>
    <col min="2" max="2" width="31.7109375" style="21" customWidth="1"/>
    <col min="3" max="3" width="18.42578125" style="21" customWidth="1"/>
    <col min="4" max="4" width="17.7109375" style="21" customWidth="1"/>
    <col min="5" max="5" width="17.85546875" style="21" customWidth="1"/>
    <col min="6" max="6" width="14.42578125" style="21" customWidth="1"/>
    <col min="7" max="7" width="14" style="21" customWidth="1"/>
    <col min="8" max="8" width="17.28515625" style="21" customWidth="1"/>
    <col min="9" max="16384" width="11.42578125" style="21"/>
  </cols>
  <sheetData>
    <row r="1" spans="1:9" ht="20.25" x14ac:dyDescent="0.3">
      <c r="A1" s="285"/>
      <c r="B1" s="285"/>
      <c r="C1" s="285"/>
      <c r="D1" s="285"/>
      <c r="E1" s="285"/>
      <c r="F1" s="285"/>
      <c r="G1" s="285"/>
      <c r="H1" s="285"/>
      <c r="I1" s="285"/>
    </row>
    <row r="2" spans="1:9" ht="18" x14ac:dyDescent="0.25">
      <c r="A2" s="364" t="s">
        <v>1270</v>
      </c>
      <c r="B2" s="364"/>
      <c r="C2" s="364"/>
      <c r="D2" s="364"/>
      <c r="E2" s="364"/>
      <c r="F2" s="364"/>
      <c r="G2" s="364"/>
      <c r="H2" s="364"/>
      <c r="I2" s="364"/>
    </row>
    <row r="3" spans="1:9" ht="20.25" x14ac:dyDescent="0.3">
      <c r="A3" s="285" t="s">
        <v>114</v>
      </c>
      <c r="B3" s="285"/>
      <c r="C3" s="285"/>
      <c r="D3" s="285"/>
      <c r="E3" s="285"/>
      <c r="F3" s="285"/>
      <c r="G3" s="285"/>
      <c r="H3" s="285"/>
      <c r="I3" s="285"/>
    </row>
    <row r="4" spans="1:9" x14ac:dyDescent="0.2">
      <c r="A4" s="355" t="s">
        <v>2150</v>
      </c>
      <c r="B4" s="355"/>
      <c r="C4" s="355"/>
      <c r="D4" s="355"/>
      <c r="E4" s="355"/>
      <c r="F4" s="355"/>
      <c r="G4" s="355"/>
      <c r="H4" s="355"/>
      <c r="I4" s="355"/>
    </row>
    <row r="5" spans="1:9" x14ac:dyDescent="0.2">
      <c r="A5" s="355" t="s">
        <v>2169</v>
      </c>
      <c r="B5" s="355"/>
      <c r="C5" s="355"/>
      <c r="D5" s="355"/>
      <c r="E5" s="355"/>
      <c r="F5" s="355"/>
      <c r="G5" s="355"/>
      <c r="H5" s="355"/>
      <c r="I5" s="355"/>
    </row>
    <row r="6" spans="1:9" ht="26.25" customHeight="1" x14ac:dyDescent="0.2">
      <c r="A6" s="356" t="s">
        <v>25</v>
      </c>
      <c r="B6" s="359" t="s">
        <v>4</v>
      </c>
      <c r="C6" s="362" t="s">
        <v>93</v>
      </c>
      <c r="D6" s="363" t="s">
        <v>96</v>
      </c>
      <c r="E6" s="363"/>
      <c r="F6" s="363"/>
      <c r="G6" s="363"/>
      <c r="H6" s="362" t="s">
        <v>112</v>
      </c>
      <c r="I6" s="359" t="s">
        <v>2</v>
      </c>
    </row>
    <row r="7" spans="1:9" ht="30" customHeight="1" x14ac:dyDescent="0.2">
      <c r="A7" s="357"/>
      <c r="B7" s="360"/>
      <c r="C7" s="362"/>
      <c r="D7" s="363" t="s">
        <v>40</v>
      </c>
      <c r="E7" s="374" t="s">
        <v>111</v>
      </c>
      <c r="F7" s="363" t="s">
        <v>102</v>
      </c>
      <c r="G7" s="363"/>
      <c r="H7" s="362"/>
      <c r="I7" s="360"/>
    </row>
    <row r="8" spans="1:9" ht="12.75" customHeight="1" x14ac:dyDescent="0.2">
      <c r="A8" s="358"/>
      <c r="B8" s="361"/>
      <c r="C8" s="362"/>
      <c r="D8" s="363"/>
      <c r="E8" s="375"/>
      <c r="F8" s="134" t="s">
        <v>39</v>
      </c>
      <c r="G8" s="134" t="s">
        <v>38</v>
      </c>
      <c r="H8" s="362"/>
      <c r="I8" s="361"/>
    </row>
    <row r="9" spans="1:9" s="54" customFormat="1" ht="15.75" x14ac:dyDescent="0.2">
      <c r="A9" s="46">
        <v>1000</v>
      </c>
      <c r="B9" s="47" t="s">
        <v>22</v>
      </c>
      <c r="C9" s="48">
        <v>0</v>
      </c>
      <c r="D9" s="56">
        <v>0</v>
      </c>
      <c r="E9" s="56">
        <v>0</v>
      </c>
      <c r="F9" s="56">
        <v>0</v>
      </c>
      <c r="G9" s="56">
        <v>0</v>
      </c>
      <c r="H9" s="105">
        <f>C9+D9-E9+F9-G9</f>
        <v>0</v>
      </c>
      <c r="I9" s="53">
        <f>+H9/H22</f>
        <v>0</v>
      </c>
    </row>
    <row r="10" spans="1:9" s="54" customFormat="1" ht="15.75" x14ac:dyDescent="0.2">
      <c r="A10" s="46">
        <v>2000</v>
      </c>
      <c r="B10" s="55" t="s">
        <v>106</v>
      </c>
      <c r="C10" s="56">
        <v>0</v>
      </c>
      <c r="D10" s="56">
        <v>0</v>
      </c>
      <c r="E10" s="56">
        <v>0</v>
      </c>
      <c r="F10" s="56">
        <v>0</v>
      </c>
      <c r="G10" s="56">
        <v>0</v>
      </c>
      <c r="H10" s="105">
        <f>C10+D10-E10+F10-G10</f>
        <v>0</v>
      </c>
      <c r="I10" s="58">
        <f>+H10/H22</f>
        <v>0</v>
      </c>
    </row>
    <row r="11" spans="1:9" s="54" customFormat="1" ht="15.75" x14ac:dyDescent="0.2">
      <c r="A11" s="46">
        <v>3000</v>
      </c>
      <c r="B11" s="47" t="s">
        <v>21</v>
      </c>
      <c r="C11" s="56">
        <v>0</v>
      </c>
      <c r="D11" s="57">
        <v>0</v>
      </c>
      <c r="E11" s="56">
        <v>0</v>
      </c>
      <c r="F11" s="56">
        <v>0</v>
      </c>
      <c r="G11" s="56">
        <v>0</v>
      </c>
      <c r="H11" s="105">
        <f>C11+D11-E11+F11-G11</f>
        <v>0</v>
      </c>
      <c r="I11" s="58">
        <f>+H11/H22</f>
        <v>0</v>
      </c>
    </row>
    <row r="12" spans="1:9" s="54" customFormat="1" ht="38.25" x14ac:dyDescent="0.2">
      <c r="A12" s="46">
        <v>4000</v>
      </c>
      <c r="B12" s="59" t="s">
        <v>107</v>
      </c>
      <c r="C12" s="56">
        <v>0</v>
      </c>
      <c r="D12" s="56">
        <v>0</v>
      </c>
      <c r="E12" s="56">
        <v>0</v>
      </c>
      <c r="F12" s="56">
        <v>0</v>
      </c>
      <c r="G12" s="56">
        <v>0</v>
      </c>
      <c r="H12" s="105">
        <f>C12+D12-E12+F12-G12</f>
        <v>0</v>
      </c>
      <c r="I12" s="58">
        <f>+H12/H22</f>
        <v>0</v>
      </c>
    </row>
    <row r="13" spans="1:9" s="54" customFormat="1" ht="15" x14ac:dyDescent="0.2">
      <c r="A13" s="61" t="s">
        <v>37</v>
      </c>
      <c r="B13" s="62"/>
      <c r="C13" s="63">
        <f>SUM(C9:C12)</f>
        <v>0</v>
      </c>
      <c r="D13" s="63">
        <f t="shared" ref="D13:I13" si="0">SUM(D9:D12)</f>
        <v>0</v>
      </c>
      <c r="E13" s="63">
        <f t="shared" si="0"/>
        <v>0</v>
      </c>
      <c r="F13" s="63">
        <f t="shared" si="0"/>
        <v>0</v>
      </c>
      <c r="G13" s="63">
        <f t="shared" si="0"/>
        <v>0</v>
      </c>
      <c r="H13" s="63">
        <f t="shared" si="0"/>
        <v>0</v>
      </c>
      <c r="I13" s="64">
        <f t="shared" si="0"/>
        <v>0</v>
      </c>
    </row>
    <row r="14" spans="1:9" s="54" customFormat="1" ht="25.5" x14ac:dyDescent="0.2">
      <c r="A14" s="32">
        <v>5000</v>
      </c>
      <c r="B14" s="59" t="s">
        <v>101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105">
        <f>C14+D14-E14+F14-G14</f>
        <v>0</v>
      </c>
      <c r="I14" s="58">
        <f>+H14/H22</f>
        <v>0</v>
      </c>
    </row>
    <row r="15" spans="1:9" s="54" customFormat="1" ht="18" customHeight="1" x14ac:dyDescent="0.2">
      <c r="A15" s="32">
        <v>6000</v>
      </c>
      <c r="B15" s="65" t="s">
        <v>36</v>
      </c>
      <c r="C15" s="56">
        <v>0</v>
      </c>
      <c r="D15" s="56">
        <v>0</v>
      </c>
      <c r="E15" s="56">
        <v>0</v>
      </c>
      <c r="F15" s="56">
        <v>13620437.709999999</v>
      </c>
      <c r="G15" s="56">
        <v>704112.0900000002</v>
      </c>
      <c r="H15" s="105">
        <v>12916325.619999999</v>
      </c>
      <c r="I15" s="58">
        <f>+H15/H22</f>
        <v>0.99999354464541956</v>
      </c>
    </row>
    <row r="16" spans="1:9" s="54" customFormat="1" ht="15" x14ac:dyDescent="0.2">
      <c r="A16" s="66" t="s">
        <v>92</v>
      </c>
      <c r="B16" s="62"/>
      <c r="C16" s="63">
        <f>SUM(C14:C15)</f>
        <v>0</v>
      </c>
      <c r="D16" s="63">
        <f t="shared" ref="D16:I16" si="1">SUM(D14:D15)</f>
        <v>0</v>
      </c>
      <c r="E16" s="63">
        <f t="shared" si="1"/>
        <v>0</v>
      </c>
      <c r="F16" s="63">
        <f t="shared" si="1"/>
        <v>13620437.709999999</v>
      </c>
      <c r="G16" s="63">
        <f t="shared" si="1"/>
        <v>704112.0900000002</v>
      </c>
      <c r="H16" s="106">
        <f t="shared" si="1"/>
        <v>12916325.619999999</v>
      </c>
      <c r="I16" s="64">
        <f t="shared" si="1"/>
        <v>0.99999354464541956</v>
      </c>
    </row>
    <row r="17" spans="1:9" s="54" customFormat="1" ht="15" x14ac:dyDescent="0.2">
      <c r="A17" s="68"/>
      <c r="B17" s="69"/>
      <c r="C17" s="50"/>
      <c r="D17" s="50"/>
      <c r="E17" s="50"/>
      <c r="F17" s="50"/>
      <c r="G17" s="50"/>
      <c r="H17" s="71"/>
      <c r="I17" s="58"/>
    </row>
    <row r="18" spans="1:9" s="54" customFormat="1" ht="15.75" x14ac:dyDescent="0.2">
      <c r="A18" s="45">
        <v>7000</v>
      </c>
      <c r="B18" s="70" t="s">
        <v>35</v>
      </c>
      <c r="C18" s="48">
        <v>0</v>
      </c>
      <c r="D18" s="48">
        <v>13620521.079999998</v>
      </c>
      <c r="E18" s="48">
        <v>704112.08000000019</v>
      </c>
      <c r="F18" s="48">
        <v>704112.0900000002</v>
      </c>
      <c r="G18" s="48">
        <v>13620437.709999999</v>
      </c>
      <c r="H18" s="48">
        <v>83.38</v>
      </c>
      <c r="I18" s="53">
        <f>+H18/H22</f>
        <v>6.4553545803636288E-6</v>
      </c>
    </row>
    <row r="19" spans="1:9" s="54" customFormat="1" ht="25.5" x14ac:dyDescent="0.2">
      <c r="A19" s="32">
        <v>8000</v>
      </c>
      <c r="B19" s="59" t="s">
        <v>108</v>
      </c>
      <c r="C19" s="56">
        <v>0</v>
      </c>
      <c r="D19" s="56">
        <v>0</v>
      </c>
      <c r="E19" s="56">
        <v>0</v>
      </c>
      <c r="F19" s="56">
        <v>0</v>
      </c>
      <c r="G19" s="56">
        <v>0</v>
      </c>
      <c r="H19" s="105">
        <f>C19+D19-E19+F19-G19</f>
        <v>0</v>
      </c>
      <c r="I19" s="58">
        <f>+H19/H22</f>
        <v>0</v>
      </c>
    </row>
    <row r="20" spans="1:9" s="54" customFormat="1" ht="15.75" x14ac:dyDescent="0.2">
      <c r="A20" s="32">
        <v>9000</v>
      </c>
      <c r="B20" s="59" t="s">
        <v>34</v>
      </c>
      <c r="C20" s="56">
        <v>0</v>
      </c>
      <c r="D20" s="56">
        <v>0</v>
      </c>
      <c r="E20" s="56">
        <v>0</v>
      </c>
      <c r="F20" s="56">
        <v>0</v>
      </c>
      <c r="G20" s="56">
        <v>0</v>
      </c>
      <c r="H20" s="105">
        <f>C20+D20-E20+F20-G20</f>
        <v>0</v>
      </c>
      <c r="I20" s="58">
        <f>+H20/H22</f>
        <v>0</v>
      </c>
    </row>
    <row r="21" spans="1:9" s="54" customFormat="1" ht="15" x14ac:dyDescent="0.2">
      <c r="A21" s="66" t="s">
        <v>7</v>
      </c>
      <c r="B21" s="62"/>
      <c r="C21" s="63">
        <f t="shared" ref="C21:H21" si="2">SUM(C18:C20)</f>
        <v>0</v>
      </c>
      <c r="D21" s="63">
        <f t="shared" si="2"/>
        <v>13620521.079999998</v>
      </c>
      <c r="E21" s="63">
        <f t="shared" si="2"/>
        <v>704112.08000000019</v>
      </c>
      <c r="F21" s="63">
        <f t="shared" si="2"/>
        <v>704112.0900000002</v>
      </c>
      <c r="G21" s="63">
        <f t="shared" si="2"/>
        <v>13620437.709999999</v>
      </c>
      <c r="H21" s="106">
        <f t="shared" si="2"/>
        <v>83.38</v>
      </c>
      <c r="I21" s="64">
        <f>SUM(I18:I20)</f>
        <v>6.4553545803636288E-6</v>
      </c>
    </row>
    <row r="22" spans="1:9" s="54" customFormat="1" ht="18" x14ac:dyDescent="0.2">
      <c r="A22" s="365" t="s">
        <v>41</v>
      </c>
      <c r="B22" s="366"/>
      <c r="C22" s="63">
        <f>C13+C16+C21</f>
        <v>0</v>
      </c>
      <c r="D22" s="63">
        <f>SUM(D13+D16+D18+D19)</f>
        <v>13620521.079999998</v>
      </c>
      <c r="E22" s="63">
        <f>SUM(E13+E16+E18+E19)</f>
        <v>704112.08000000019</v>
      </c>
      <c r="F22" s="63">
        <f>SUM(F13+F16+F18+F19)</f>
        <v>14324549.799999999</v>
      </c>
      <c r="G22" s="63">
        <f>SUM(G13+G16+G18+G19)</f>
        <v>14324549.799999999</v>
      </c>
      <c r="H22" s="106">
        <f>SUM(H13+H16+H18)</f>
        <v>12916409</v>
      </c>
      <c r="I22" s="64">
        <f>I13+I16+I21</f>
        <v>0.99999999999999989</v>
      </c>
    </row>
    <row r="24" spans="1:9" ht="15.75" x14ac:dyDescent="0.25">
      <c r="A24" s="7"/>
      <c r="F24" s="137"/>
    </row>
  </sheetData>
  <mergeCells count="15">
    <mergeCell ref="D7:D8"/>
    <mergeCell ref="E7:E8"/>
    <mergeCell ref="F7:G7"/>
    <mergeCell ref="A22:B22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A2:I2"/>
    <mergeCell ref="A5:I5"/>
  </mergeCells>
  <printOptions horizontalCentered="1" verticalCentered="1"/>
  <pageMargins left="0" right="0" top="0" bottom="0" header="0" footer="0"/>
  <pageSetup scale="90" orientation="landscape" r:id="rId1"/>
  <headerFooter alignWithMargins="0">
    <oddHeader>&amp;R&amp;"Arial,Negrita"&amp;16ANEXO 2.5X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2:AU29"/>
  <sheetViews>
    <sheetView view="pageBreakPreview" zoomScale="70" zoomScaleNormal="100" zoomScaleSheetLayoutView="70" workbookViewId="0">
      <selection activeCell="K34" sqref="K34:L34"/>
    </sheetView>
  </sheetViews>
  <sheetFormatPr baseColWidth="10" defaultRowHeight="15" x14ac:dyDescent="0.25"/>
  <cols>
    <col min="1" max="1" width="35.7109375" style="159" customWidth="1"/>
    <col min="2" max="21" width="14.7109375" style="159" customWidth="1"/>
    <col min="22" max="46" width="11.42578125" style="159"/>
    <col min="47" max="47" width="11.42578125" style="160"/>
    <col min="48" max="16384" width="11.42578125" style="159"/>
  </cols>
  <sheetData>
    <row r="2" spans="1:47" s="172" customFormat="1" ht="18.75" x14ac:dyDescent="0.3">
      <c r="A2" s="170" t="s">
        <v>1270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AU2" s="173"/>
    </row>
    <row r="3" spans="1:47" customFormat="1" ht="12.75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customFormat="1" ht="12.75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customFormat="1" ht="12.75" x14ac:dyDescent="0.2">
      <c r="A5" s="164" t="s">
        <v>921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customFormat="1" ht="12.75" x14ac:dyDescent="0.2">
      <c r="AU6" s="165"/>
    </row>
    <row r="7" spans="1:47" customFormat="1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customFormat="1" x14ac:dyDescent="0.2">
      <c r="A8" s="340"/>
      <c r="B8" s="340" t="s">
        <v>12</v>
      </c>
      <c r="C8" s="340" t="s">
        <v>6</v>
      </c>
      <c r="D8" s="340"/>
      <c r="E8" s="340"/>
      <c r="F8" s="340" t="s">
        <v>91</v>
      </c>
      <c r="G8" s="340" t="s">
        <v>12</v>
      </c>
      <c r="H8" s="340" t="s">
        <v>6</v>
      </c>
      <c r="I8" s="340"/>
      <c r="J8" s="340"/>
      <c r="K8" s="340" t="s">
        <v>91</v>
      </c>
      <c r="L8" s="340" t="s">
        <v>12</v>
      </c>
      <c r="M8" s="340" t="s">
        <v>6</v>
      </c>
      <c r="N8" s="340"/>
      <c r="O8" s="340"/>
      <c r="P8" s="340" t="s">
        <v>91</v>
      </c>
      <c r="Q8" s="340" t="s">
        <v>12</v>
      </c>
      <c r="R8" s="340" t="s">
        <v>6</v>
      </c>
      <c r="S8" s="340"/>
      <c r="T8" s="340"/>
      <c r="U8" s="340" t="s">
        <v>91</v>
      </c>
      <c r="AU8" s="165"/>
    </row>
    <row r="9" spans="1:47" customFormat="1" ht="30" x14ac:dyDescent="0.2">
      <c r="A9" s="340"/>
      <c r="B9" s="340"/>
      <c r="C9" s="169" t="s">
        <v>27</v>
      </c>
      <c r="D9" s="169" t="s">
        <v>916</v>
      </c>
      <c r="E9" s="169" t="s">
        <v>3</v>
      </c>
      <c r="F9" s="340"/>
      <c r="G9" s="340"/>
      <c r="H9" s="169" t="s">
        <v>27</v>
      </c>
      <c r="I9" s="169" t="s">
        <v>916</v>
      </c>
      <c r="J9" s="169" t="s">
        <v>3</v>
      </c>
      <c r="K9" s="340"/>
      <c r="L9" s="340"/>
      <c r="M9" s="169" t="s">
        <v>27</v>
      </c>
      <c r="N9" s="169" t="s">
        <v>916</v>
      </c>
      <c r="O9" s="169" t="s">
        <v>3</v>
      </c>
      <c r="P9" s="340"/>
      <c r="Q9" s="340"/>
      <c r="R9" s="169" t="s">
        <v>27</v>
      </c>
      <c r="S9" s="169" t="s">
        <v>916</v>
      </c>
      <c r="T9" s="169" t="s">
        <v>3</v>
      </c>
      <c r="U9" s="340"/>
      <c r="AU9" s="165"/>
    </row>
    <row r="10" spans="1:47" customFormat="1" ht="12.75" x14ac:dyDescent="0.2">
      <c r="A10" s="167"/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AU10" s="165"/>
    </row>
    <row r="11" spans="1:47" customFormat="1" ht="12.75" x14ac:dyDescent="0.2">
      <c r="A11" s="167" t="s">
        <v>1252</v>
      </c>
      <c r="B11" s="151">
        <v>731278.35000000021</v>
      </c>
      <c r="C11" s="151">
        <v>731278.35000000021</v>
      </c>
      <c r="D11" s="151">
        <v>0</v>
      </c>
      <c r="E11" s="151">
        <v>731278.35000000021</v>
      </c>
      <c r="F11" s="151">
        <v>0</v>
      </c>
      <c r="G11" s="151">
        <v>0</v>
      </c>
      <c r="H11" s="151">
        <v>0</v>
      </c>
      <c r="I11" s="151">
        <v>0</v>
      </c>
      <c r="J11" s="151">
        <v>0</v>
      </c>
      <c r="K11" s="151">
        <v>0</v>
      </c>
      <c r="L11" s="151">
        <v>0</v>
      </c>
      <c r="M11" s="151">
        <v>0</v>
      </c>
      <c r="N11" s="151">
        <v>0</v>
      </c>
      <c r="O11" s="151">
        <v>0</v>
      </c>
      <c r="P11" s="151">
        <v>0</v>
      </c>
      <c r="Q11" s="151">
        <v>0</v>
      </c>
      <c r="R11" s="151">
        <v>0</v>
      </c>
      <c r="S11" s="151">
        <v>0</v>
      </c>
      <c r="T11" s="151">
        <v>0</v>
      </c>
      <c r="U11" s="151">
        <v>0</v>
      </c>
      <c r="AU11" s="165"/>
    </row>
    <row r="12" spans="1:47" customFormat="1" ht="12.75" x14ac:dyDescent="0.2">
      <c r="A12" s="167" t="s">
        <v>1253</v>
      </c>
      <c r="B12" s="151">
        <v>211563.0400000001</v>
      </c>
      <c r="C12" s="151">
        <v>211563.0400000001</v>
      </c>
      <c r="D12" s="151">
        <v>0</v>
      </c>
      <c r="E12" s="151">
        <v>211563.0400000001</v>
      </c>
      <c r="F12" s="151">
        <v>0</v>
      </c>
      <c r="G12" s="151">
        <v>0</v>
      </c>
      <c r="H12" s="151">
        <v>0</v>
      </c>
      <c r="I12" s="151">
        <v>0</v>
      </c>
      <c r="J12" s="151">
        <v>0</v>
      </c>
      <c r="K12" s="151">
        <v>0</v>
      </c>
      <c r="L12" s="151">
        <v>0</v>
      </c>
      <c r="M12" s="151">
        <v>0</v>
      </c>
      <c r="N12" s="151">
        <v>0</v>
      </c>
      <c r="O12" s="151">
        <v>0</v>
      </c>
      <c r="P12" s="151">
        <v>0</v>
      </c>
      <c r="Q12" s="151">
        <v>0</v>
      </c>
      <c r="R12" s="151">
        <v>0</v>
      </c>
      <c r="S12" s="151">
        <v>0</v>
      </c>
      <c r="T12" s="151">
        <v>0</v>
      </c>
      <c r="U12" s="151">
        <v>0</v>
      </c>
      <c r="AU12" s="165"/>
    </row>
    <row r="13" spans="1:47" customFormat="1" ht="12.75" x14ac:dyDescent="0.2">
      <c r="A13" s="167" t="s">
        <v>78</v>
      </c>
      <c r="B13" s="151">
        <v>47463.16</v>
      </c>
      <c r="C13" s="151">
        <v>47463.16</v>
      </c>
      <c r="D13" s="151">
        <v>0</v>
      </c>
      <c r="E13" s="151">
        <v>47463.16</v>
      </c>
      <c r="F13" s="151">
        <v>0</v>
      </c>
      <c r="G13" s="151">
        <v>0</v>
      </c>
      <c r="H13" s="151">
        <v>0</v>
      </c>
      <c r="I13" s="151">
        <v>0</v>
      </c>
      <c r="J13" s="151">
        <v>0</v>
      </c>
      <c r="K13" s="151">
        <v>0</v>
      </c>
      <c r="L13" s="151">
        <v>95442.000000000029</v>
      </c>
      <c r="M13" s="151">
        <v>95442.000000000029</v>
      </c>
      <c r="N13" s="151">
        <v>0</v>
      </c>
      <c r="O13" s="151">
        <v>95442.000000000029</v>
      </c>
      <c r="P13" s="151">
        <v>0</v>
      </c>
      <c r="Q13" s="151">
        <v>0</v>
      </c>
      <c r="R13" s="151">
        <v>0</v>
      </c>
      <c r="S13" s="151">
        <v>0</v>
      </c>
      <c r="T13" s="151">
        <v>0</v>
      </c>
      <c r="U13" s="151">
        <v>0</v>
      </c>
      <c r="AU13" s="165"/>
    </row>
    <row r="14" spans="1:47" customFormat="1" ht="12.75" x14ac:dyDescent="0.2">
      <c r="A14" s="167" t="s">
        <v>1254</v>
      </c>
      <c r="B14" s="151">
        <v>13507.8</v>
      </c>
      <c r="C14" s="151">
        <v>13507.8</v>
      </c>
      <c r="D14" s="151">
        <v>0</v>
      </c>
      <c r="E14" s="151">
        <v>13507.8</v>
      </c>
      <c r="F14" s="151">
        <v>0</v>
      </c>
      <c r="G14" s="151">
        <v>0</v>
      </c>
      <c r="H14" s="151">
        <v>0</v>
      </c>
      <c r="I14" s="151">
        <v>0</v>
      </c>
      <c r="J14" s="151">
        <v>0</v>
      </c>
      <c r="K14" s="151">
        <v>0</v>
      </c>
      <c r="L14" s="151">
        <v>0</v>
      </c>
      <c r="M14" s="151">
        <v>0</v>
      </c>
      <c r="N14" s="151">
        <v>0</v>
      </c>
      <c r="O14" s="151">
        <v>0</v>
      </c>
      <c r="P14" s="151">
        <v>0</v>
      </c>
      <c r="Q14" s="151">
        <v>0</v>
      </c>
      <c r="R14" s="151">
        <v>0</v>
      </c>
      <c r="S14" s="151">
        <v>0</v>
      </c>
      <c r="T14" s="151">
        <v>0</v>
      </c>
      <c r="U14" s="151">
        <v>0</v>
      </c>
      <c r="AU14" s="165"/>
    </row>
    <row r="15" spans="1:47" customFormat="1" ht="12.75" x14ac:dyDescent="0.2">
      <c r="A15" s="167" t="s">
        <v>1255</v>
      </c>
      <c r="B15" s="151">
        <v>7226.37</v>
      </c>
      <c r="C15" s="151">
        <v>7226.37</v>
      </c>
      <c r="D15" s="151">
        <v>0</v>
      </c>
      <c r="E15" s="151">
        <v>7226.37</v>
      </c>
      <c r="F15" s="151">
        <v>0</v>
      </c>
      <c r="G15" s="151">
        <v>0</v>
      </c>
      <c r="H15" s="151">
        <v>0</v>
      </c>
      <c r="I15" s="151">
        <v>0</v>
      </c>
      <c r="J15" s="151">
        <v>0</v>
      </c>
      <c r="K15" s="151">
        <v>0</v>
      </c>
      <c r="L15" s="151">
        <v>0</v>
      </c>
      <c r="M15" s="151">
        <v>0</v>
      </c>
      <c r="N15" s="151">
        <v>0</v>
      </c>
      <c r="O15" s="151">
        <v>0</v>
      </c>
      <c r="P15" s="151">
        <v>0</v>
      </c>
      <c r="Q15" s="151">
        <v>0</v>
      </c>
      <c r="R15" s="151">
        <v>0</v>
      </c>
      <c r="S15" s="151">
        <v>0</v>
      </c>
      <c r="T15" s="151">
        <v>0</v>
      </c>
      <c r="U15" s="151">
        <v>0</v>
      </c>
      <c r="AU15" s="165"/>
    </row>
    <row r="16" spans="1:47" customFormat="1" ht="12.75" x14ac:dyDescent="0.2">
      <c r="A16" s="167" t="s">
        <v>76</v>
      </c>
      <c r="B16" s="151">
        <v>110579.43999999999</v>
      </c>
      <c r="C16" s="151">
        <v>110579.43999999999</v>
      </c>
      <c r="D16" s="151">
        <v>0</v>
      </c>
      <c r="E16" s="151">
        <v>110579.43999999999</v>
      </c>
      <c r="F16" s="151">
        <v>0</v>
      </c>
      <c r="G16" s="151">
        <v>0</v>
      </c>
      <c r="H16" s="151">
        <v>0</v>
      </c>
      <c r="I16" s="151">
        <v>0</v>
      </c>
      <c r="J16" s="151">
        <v>0</v>
      </c>
      <c r="K16" s="151">
        <v>0</v>
      </c>
      <c r="L16" s="151">
        <v>0</v>
      </c>
      <c r="M16" s="151">
        <v>0</v>
      </c>
      <c r="N16" s="151">
        <v>0</v>
      </c>
      <c r="O16" s="151">
        <v>0</v>
      </c>
      <c r="P16" s="151">
        <v>0</v>
      </c>
      <c r="Q16" s="151">
        <v>720627.9600000002</v>
      </c>
      <c r="R16" s="151">
        <v>720627.9600000002</v>
      </c>
      <c r="S16" s="151">
        <v>0</v>
      </c>
      <c r="T16" s="151">
        <v>720627.9600000002</v>
      </c>
      <c r="U16" s="151">
        <v>0</v>
      </c>
      <c r="AU16" s="165"/>
    </row>
    <row r="17" spans="1:47" customFormat="1" ht="12.75" x14ac:dyDescent="0.2">
      <c r="A17" s="167" t="s">
        <v>1256</v>
      </c>
      <c r="B17" s="151">
        <v>11033.05</v>
      </c>
      <c r="C17" s="151">
        <v>11033.05</v>
      </c>
      <c r="D17" s="151">
        <v>0</v>
      </c>
      <c r="E17" s="151">
        <v>11033.05</v>
      </c>
      <c r="F17" s="151">
        <v>0</v>
      </c>
      <c r="G17" s="151">
        <v>0</v>
      </c>
      <c r="H17" s="151">
        <v>0</v>
      </c>
      <c r="I17" s="151">
        <v>0</v>
      </c>
      <c r="J17" s="151">
        <v>0</v>
      </c>
      <c r="K17" s="151">
        <v>0</v>
      </c>
      <c r="L17" s="151">
        <v>0</v>
      </c>
      <c r="M17" s="151">
        <v>0</v>
      </c>
      <c r="N17" s="151">
        <v>0</v>
      </c>
      <c r="O17" s="151">
        <v>0</v>
      </c>
      <c r="P17" s="151">
        <v>0</v>
      </c>
      <c r="Q17" s="151">
        <v>0</v>
      </c>
      <c r="R17" s="151">
        <v>0</v>
      </c>
      <c r="S17" s="151">
        <v>0</v>
      </c>
      <c r="T17" s="151">
        <v>0</v>
      </c>
      <c r="U17" s="151">
        <v>0</v>
      </c>
      <c r="AU17" s="165"/>
    </row>
    <row r="18" spans="1:47" customFormat="1" ht="12.75" x14ac:dyDescent="0.2">
      <c r="A18" s="167" t="s">
        <v>1257</v>
      </c>
      <c r="B18" s="151">
        <v>1032532.8899999999</v>
      </c>
      <c r="C18" s="151">
        <v>1032532.8899999999</v>
      </c>
      <c r="D18" s="151">
        <v>0</v>
      </c>
      <c r="E18" s="151">
        <v>1032532.8899999999</v>
      </c>
      <c r="F18" s="151">
        <v>0</v>
      </c>
      <c r="G18" s="151">
        <v>457766.7900000001</v>
      </c>
      <c r="H18" s="151">
        <v>457766.7900000001</v>
      </c>
      <c r="I18" s="151">
        <v>0</v>
      </c>
      <c r="J18" s="151">
        <v>457766.7900000001</v>
      </c>
      <c r="K18" s="151">
        <v>0</v>
      </c>
      <c r="L18" s="151">
        <v>0</v>
      </c>
      <c r="M18" s="151">
        <v>0</v>
      </c>
      <c r="N18" s="151">
        <v>0</v>
      </c>
      <c r="O18" s="151">
        <v>0</v>
      </c>
      <c r="P18" s="151">
        <v>0</v>
      </c>
      <c r="Q18" s="151">
        <v>0</v>
      </c>
      <c r="R18" s="151">
        <v>0</v>
      </c>
      <c r="S18" s="151">
        <v>0</v>
      </c>
      <c r="T18" s="151">
        <v>0</v>
      </c>
      <c r="U18" s="151">
        <v>0</v>
      </c>
      <c r="AU18" s="165"/>
    </row>
    <row r="19" spans="1:47" customFormat="1" ht="12.75" x14ac:dyDescent="0.2">
      <c r="A19" s="167" t="s">
        <v>1258</v>
      </c>
      <c r="B19" s="151">
        <v>172229.4800000001</v>
      </c>
      <c r="C19" s="151">
        <v>172229.4800000001</v>
      </c>
      <c r="D19" s="151">
        <v>0</v>
      </c>
      <c r="E19" s="151">
        <v>172229.4800000001</v>
      </c>
      <c r="F19" s="151">
        <v>0</v>
      </c>
      <c r="G19" s="151">
        <v>0</v>
      </c>
      <c r="H19" s="151">
        <v>0</v>
      </c>
      <c r="I19" s="151">
        <v>0</v>
      </c>
      <c r="J19" s="151">
        <v>0</v>
      </c>
      <c r="K19" s="151">
        <v>0</v>
      </c>
      <c r="L19" s="151">
        <v>0</v>
      </c>
      <c r="M19" s="151">
        <v>0</v>
      </c>
      <c r="N19" s="151">
        <v>0</v>
      </c>
      <c r="O19" s="151">
        <v>0</v>
      </c>
      <c r="P19" s="151">
        <v>0</v>
      </c>
      <c r="Q19" s="151">
        <v>0</v>
      </c>
      <c r="R19" s="151">
        <v>0</v>
      </c>
      <c r="S19" s="151">
        <v>0</v>
      </c>
      <c r="T19" s="151">
        <v>0</v>
      </c>
      <c r="U19" s="151">
        <v>0</v>
      </c>
      <c r="AU19" s="165"/>
    </row>
    <row r="20" spans="1:47" customFormat="1" ht="12.75" x14ac:dyDescent="0.2">
      <c r="A20" s="167" t="s">
        <v>1259</v>
      </c>
      <c r="B20" s="151">
        <v>69065.61000000003</v>
      </c>
      <c r="C20" s="151">
        <v>69065.61000000003</v>
      </c>
      <c r="D20" s="151">
        <v>0</v>
      </c>
      <c r="E20" s="151">
        <v>69065.61000000003</v>
      </c>
      <c r="F20" s="151">
        <v>0</v>
      </c>
      <c r="G20" s="151">
        <v>0</v>
      </c>
      <c r="H20" s="151">
        <v>0</v>
      </c>
      <c r="I20" s="151">
        <v>0</v>
      </c>
      <c r="J20" s="151">
        <v>0</v>
      </c>
      <c r="K20" s="151">
        <v>0</v>
      </c>
      <c r="L20" s="151">
        <v>0</v>
      </c>
      <c r="M20" s="151">
        <v>0</v>
      </c>
      <c r="N20" s="151">
        <v>0</v>
      </c>
      <c r="O20" s="151">
        <v>0</v>
      </c>
      <c r="P20" s="151">
        <v>0</v>
      </c>
      <c r="Q20" s="151">
        <v>0</v>
      </c>
      <c r="R20" s="151">
        <v>0</v>
      </c>
      <c r="S20" s="151">
        <v>0</v>
      </c>
      <c r="T20" s="151">
        <v>0</v>
      </c>
      <c r="U20" s="151">
        <v>0</v>
      </c>
      <c r="AU20" s="165"/>
    </row>
    <row r="21" spans="1:47" customFormat="1" ht="12.75" x14ac:dyDescent="0.2">
      <c r="A21" s="167" t="s">
        <v>1260</v>
      </c>
      <c r="B21" s="151">
        <v>1009186.32</v>
      </c>
      <c r="C21" s="151">
        <v>0</v>
      </c>
      <c r="D21" s="151">
        <v>1009186.32</v>
      </c>
      <c r="E21" s="151">
        <v>1009186.32</v>
      </c>
      <c r="F21" s="151">
        <v>0</v>
      </c>
      <c r="G21" s="151">
        <v>0</v>
      </c>
      <c r="H21" s="151">
        <v>0</v>
      </c>
      <c r="I21" s="151">
        <v>0</v>
      </c>
      <c r="J21" s="151">
        <v>0</v>
      </c>
      <c r="K21" s="151">
        <v>0</v>
      </c>
      <c r="L21" s="151">
        <v>0</v>
      </c>
      <c r="M21" s="151">
        <v>0</v>
      </c>
      <c r="N21" s="151">
        <v>0</v>
      </c>
      <c r="O21" s="151">
        <v>0</v>
      </c>
      <c r="P21" s="151">
        <v>0</v>
      </c>
      <c r="Q21" s="151">
        <v>0</v>
      </c>
      <c r="R21" s="151">
        <v>0</v>
      </c>
      <c r="S21" s="151">
        <v>0</v>
      </c>
      <c r="T21" s="151">
        <v>0</v>
      </c>
      <c r="U21" s="151">
        <v>0</v>
      </c>
      <c r="AU21" s="165"/>
    </row>
    <row r="22" spans="1:47" customFormat="1" ht="12.75" x14ac:dyDescent="0.2">
      <c r="A22" s="167" t="s">
        <v>1261</v>
      </c>
      <c r="B22" s="151">
        <v>58495.080000000009</v>
      </c>
      <c r="C22" s="151">
        <v>58495.080000000009</v>
      </c>
      <c r="D22" s="151">
        <v>0</v>
      </c>
      <c r="E22" s="151">
        <v>58495.080000000009</v>
      </c>
      <c r="F22" s="151">
        <v>0</v>
      </c>
      <c r="G22" s="151">
        <v>106503.60999999999</v>
      </c>
      <c r="H22" s="151">
        <v>106503.60999999999</v>
      </c>
      <c r="I22" s="151">
        <v>0</v>
      </c>
      <c r="J22" s="151">
        <v>106503.60999999999</v>
      </c>
      <c r="K22" s="151">
        <v>0</v>
      </c>
      <c r="L22" s="151">
        <v>155725.07999999999</v>
      </c>
      <c r="M22" s="151">
        <v>155725.07999999999</v>
      </c>
      <c r="N22" s="151">
        <v>0</v>
      </c>
      <c r="O22" s="151">
        <v>155725.07999999999</v>
      </c>
      <c r="P22" s="151">
        <v>0</v>
      </c>
      <c r="Q22" s="151">
        <v>0</v>
      </c>
      <c r="R22" s="151">
        <v>0</v>
      </c>
      <c r="S22" s="151">
        <v>0</v>
      </c>
      <c r="T22" s="151">
        <v>0</v>
      </c>
      <c r="U22" s="151">
        <v>0</v>
      </c>
      <c r="AU22" s="165"/>
    </row>
    <row r="23" spans="1:47" customFormat="1" ht="12.75" x14ac:dyDescent="0.2">
      <c r="A23" s="167" t="s">
        <v>1262</v>
      </c>
      <c r="B23" s="151">
        <v>0</v>
      </c>
      <c r="C23" s="151">
        <v>0</v>
      </c>
      <c r="D23" s="151">
        <v>0</v>
      </c>
      <c r="E23" s="151">
        <v>0</v>
      </c>
      <c r="F23" s="151">
        <v>0</v>
      </c>
      <c r="G23" s="151">
        <v>0</v>
      </c>
      <c r="H23" s="151">
        <v>0</v>
      </c>
      <c r="I23" s="151">
        <v>0</v>
      </c>
      <c r="J23" s="151">
        <v>0</v>
      </c>
      <c r="K23" s="151">
        <v>0</v>
      </c>
      <c r="L23" s="151">
        <v>364728.87000000005</v>
      </c>
      <c r="M23" s="151">
        <v>364728.87000000005</v>
      </c>
      <c r="N23" s="151">
        <v>0</v>
      </c>
      <c r="O23" s="151">
        <v>364728.87000000005</v>
      </c>
      <c r="P23" s="151">
        <v>0</v>
      </c>
      <c r="Q23" s="151">
        <v>0</v>
      </c>
      <c r="R23" s="151">
        <v>0</v>
      </c>
      <c r="S23" s="151">
        <v>0</v>
      </c>
      <c r="T23" s="151">
        <v>0</v>
      </c>
      <c r="U23" s="151">
        <v>0</v>
      </c>
      <c r="AU23" s="165"/>
    </row>
    <row r="24" spans="1:47" customFormat="1" ht="12.75" x14ac:dyDescent="0.2">
      <c r="A24" s="167" t="s">
        <v>1263</v>
      </c>
      <c r="B24" s="151">
        <v>14664.099999999999</v>
      </c>
      <c r="C24" s="151">
        <v>14664.099999999999</v>
      </c>
      <c r="D24" s="151">
        <v>0</v>
      </c>
      <c r="E24" s="151">
        <v>14664.099999999999</v>
      </c>
      <c r="F24" s="151">
        <v>0</v>
      </c>
      <c r="G24" s="151">
        <v>0</v>
      </c>
      <c r="H24" s="151">
        <v>0</v>
      </c>
      <c r="I24" s="151">
        <v>0</v>
      </c>
      <c r="J24" s="151">
        <v>0</v>
      </c>
      <c r="K24" s="151">
        <v>0</v>
      </c>
      <c r="L24" s="151">
        <v>0</v>
      </c>
      <c r="M24" s="151">
        <v>0</v>
      </c>
      <c r="N24" s="151">
        <v>0</v>
      </c>
      <c r="O24" s="151">
        <v>0</v>
      </c>
      <c r="P24" s="151">
        <v>0</v>
      </c>
      <c r="Q24" s="151">
        <v>0</v>
      </c>
      <c r="R24" s="151">
        <v>0</v>
      </c>
      <c r="S24" s="151">
        <v>0</v>
      </c>
      <c r="T24" s="151">
        <v>0</v>
      </c>
      <c r="U24" s="151">
        <v>0</v>
      </c>
      <c r="AU24" s="165"/>
    </row>
    <row r="25" spans="1:47" customFormat="1" ht="12.75" x14ac:dyDescent="0.2">
      <c r="A25" s="167" t="s">
        <v>1264</v>
      </c>
      <c r="B25" s="151">
        <v>33443.990000000005</v>
      </c>
      <c r="C25" s="151">
        <v>33443.990000000005</v>
      </c>
      <c r="D25" s="151">
        <v>0</v>
      </c>
      <c r="E25" s="151">
        <v>33443.990000000005</v>
      </c>
      <c r="F25" s="151">
        <v>0</v>
      </c>
      <c r="G25" s="151">
        <v>0</v>
      </c>
      <c r="H25" s="151">
        <v>0</v>
      </c>
      <c r="I25" s="151">
        <v>0</v>
      </c>
      <c r="J25" s="151">
        <v>0</v>
      </c>
      <c r="K25" s="151">
        <v>0</v>
      </c>
      <c r="L25" s="151">
        <v>247381.60000000009</v>
      </c>
      <c r="M25" s="151">
        <v>247381.60000000009</v>
      </c>
      <c r="N25" s="151">
        <v>0</v>
      </c>
      <c r="O25" s="151">
        <v>247381.60000000009</v>
      </c>
      <c r="P25" s="151">
        <v>0</v>
      </c>
      <c r="Q25" s="151">
        <v>0</v>
      </c>
      <c r="R25" s="151">
        <v>0</v>
      </c>
      <c r="S25" s="151">
        <v>0</v>
      </c>
      <c r="T25" s="151">
        <v>0</v>
      </c>
      <c r="U25" s="151">
        <v>0</v>
      </c>
      <c r="AU25" s="165"/>
    </row>
    <row r="26" spans="1:47" customFormat="1" ht="12.75" x14ac:dyDescent="0.2">
      <c r="A26" s="167" t="s">
        <v>1265</v>
      </c>
      <c r="B26" s="151">
        <v>97684.35000000002</v>
      </c>
      <c r="C26" s="151">
        <v>97684.35000000002</v>
      </c>
      <c r="D26" s="151">
        <v>0</v>
      </c>
      <c r="E26" s="151">
        <v>97684.35000000002</v>
      </c>
      <c r="F26" s="151">
        <v>0</v>
      </c>
      <c r="G26" s="151">
        <v>0</v>
      </c>
      <c r="H26" s="151">
        <v>0</v>
      </c>
      <c r="I26" s="151">
        <v>0</v>
      </c>
      <c r="J26" s="151">
        <v>0</v>
      </c>
      <c r="K26" s="151">
        <v>0</v>
      </c>
      <c r="L26" s="151">
        <v>0</v>
      </c>
      <c r="M26" s="151">
        <v>0</v>
      </c>
      <c r="N26" s="151">
        <v>0</v>
      </c>
      <c r="O26" s="151">
        <v>0</v>
      </c>
      <c r="P26" s="151">
        <v>0</v>
      </c>
      <c r="Q26" s="151">
        <v>0</v>
      </c>
      <c r="R26" s="151">
        <v>0</v>
      </c>
      <c r="S26" s="151">
        <v>0</v>
      </c>
      <c r="T26" s="151">
        <v>0</v>
      </c>
      <c r="U26" s="151">
        <v>0</v>
      </c>
      <c r="AU26" s="165"/>
    </row>
    <row r="27" spans="1:47" customFormat="1" ht="12.75" x14ac:dyDescent="0.2">
      <c r="A27" s="167" t="s">
        <v>1266</v>
      </c>
      <c r="B27" s="151">
        <v>41398.730000000003</v>
      </c>
      <c r="C27" s="151">
        <v>41398.730000000003</v>
      </c>
      <c r="D27" s="151">
        <v>0</v>
      </c>
      <c r="E27" s="151">
        <v>41398.730000000003</v>
      </c>
      <c r="F27" s="151">
        <v>0</v>
      </c>
      <c r="G27" s="151">
        <v>0</v>
      </c>
      <c r="H27" s="151">
        <v>0</v>
      </c>
      <c r="I27" s="151">
        <v>0</v>
      </c>
      <c r="J27" s="151">
        <v>0</v>
      </c>
      <c r="K27" s="151">
        <v>0</v>
      </c>
      <c r="L27" s="151">
        <v>0</v>
      </c>
      <c r="M27" s="151">
        <v>0</v>
      </c>
      <c r="N27" s="151">
        <v>0</v>
      </c>
      <c r="O27" s="151">
        <v>0</v>
      </c>
      <c r="P27" s="151">
        <v>0</v>
      </c>
      <c r="Q27" s="151">
        <v>0</v>
      </c>
      <c r="R27" s="151">
        <v>0</v>
      </c>
      <c r="S27" s="151">
        <v>0</v>
      </c>
      <c r="T27" s="151">
        <v>0</v>
      </c>
      <c r="U27" s="151">
        <v>0</v>
      </c>
      <c r="AU27" s="165"/>
    </row>
    <row r="28" spans="1:47" customFormat="1" ht="12.75" x14ac:dyDescent="0.2">
      <c r="A28" s="167" t="s">
        <v>1267</v>
      </c>
      <c r="B28" s="151">
        <v>230314.89000000007</v>
      </c>
      <c r="C28" s="151">
        <v>230314.89000000007</v>
      </c>
      <c r="D28" s="151">
        <v>0</v>
      </c>
      <c r="E28" s="151">
        <v>230314.89000000007</v>
      </c>
      <c r="F28" s="151">
        <v>0</v>
      </c>
      <c r="G28" s="151">
        <v>0</v>
      </c>
      <c r="H28" s="151">
        <v>0</v>
      </c>
      <c r="I28" s="151">
        <v>0</v>
      </c>
      <c r="J28" s="151">
        <v>0</v>
      </c>
      <c r="K28" s="151">
        <v>0</v>
      </c>
      <c r="L28" s="151">
        <v>0</v>
      </c>
      <c r="M28" s="151">
        <v>0</v>
      </c>
      <c r="N28" s="151">
        <v>0</v>
      </c>
      <c r="O28" s="151">
        <v>0</v>
      </c>
      <c r="P28" s="151">
        <v>0</v>
      </c>
      <c r="Q28" s="151">
        <v>0</v>
      </c>
      <c r="R28" s="151">
        <v>0</v>
      </c>
      <c r="S28" s="151">
        <v>0</v>
      </c>
      <c r="T28" s="151">
        <v>0</v>
      </c>
      <c r="U28" s="151">
        <v>0</v>
      </c>
      <c r="AU28" s="165"/>
    </row>
    <row r="29" spans="1:47" customFormat="1" x14ac:dyDescent="0.25">
      <c r="A29" s="168" t="s">
        <v>5</v>
      </c>
      <c r="B29" s="153">
        <f>SUM(B11:B28)</f>
        <v>3891666.6500000008</v>
      </c>
      <c r="C29" s="153">
        <f t="shared" ref="C29:U29" si="0">SUM(C11:C28)</f>
        <v>2882480.330000001</v>
      </c>
      <c r="D29" s="153">
        <f>SUM(D11:D28)</f>
        <v>1009186.32</v>
      </c>
      <c r="E29" s="153">
        <f t="shared" si="0"/>
        <v>3891666.6500000008</v>
      </c>
      <c r="F29" s="153">
        <f t="shared" si="0"/>
        <v>0</v>
      </c>
      <c r="G29" s="153">
        <f t="shared" si="0"/>
        <v>564270.40000000014</v>
      </c>
      <c r="H29" s="153">
        <f t="shared" si="0"/>
        <v>564270.40000000014</v>
      </c>
      <c r="I29" s="153">
        <f t="shared" si="0"/>
        <v>0</v>
      </c>
      <c r="J29" s="153">
        <f t="shared" si="0"/>
        <v>564270.40000000014</v>
      </c>
      <c r="K29" s="153">
        <f t="shared" si="0"/>
        <v>0</v>
      </c>
      <c r="L29" s="153">
        <f t="shared" si="0"/>
        <v>863277.55000000016</v>
      </c>
      <c r="M29" s="153">
        <f t="shared" si="0"/>
        <v>863277.55000000016</v>
      </c>
      <c r="N29" s="153">
        <f t="shared" si="0"/>
        <v>0</v>
      </c>
      <c r="O29" s="153">
        <f t="shared" si="0"/>
        <v>863277.55000000016</v>
      </c>
      <c r="P29" s="153">
        <f t="shared" si="0"/>
        <v>0</v>
      </c>
      <c r="Q29" s="153">
        <f t="shared" si="0"/>
        <v>720627.9600000002</v>
      </c>
      <c r="R29" s="153">
        <f t="shared" si="0"/>
        <v>720627.9600000002</v>
      </c>
      <c r="S29" s="153">
        <f t="shared" si="0"/>
        <v>0</v>
      </c>
      <c r="T29" s="153">
        <f t="shared" si="0"/>
        <v>720627.9600000002</v>
      </c>
      <c r="U29" s="153">
        <f t="shared" si="0"/>
        <v>0</v>
      </c>
      <c r="AU29" s="165"/>
    </row>
  </sheetData>
  <mergeCells count="17"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0" orientation="landscape" r:id="rId1"/>
  <headerFooter>
    <oddHeader>&amp;RANEXO 2.5</oddHeader>
    <oddFooter>&amp;F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>
    <tabColor rgb="FF92D050"/>
  </sheetPr>
  <dimension ref="A1:I24"/>
  <sheetViews>
    <sheetView view="pageBreakPreview" zoomScaleNormal="100" zoomScaleSheetLayoutView="100" workbookViewId="0">
      <selection activeCell="A4" sqref="A4:XFD5"/>
    </sheetView>
  </sheetViews>
  <sheetFormatPr baseColWidth="10" defaultColWidth="11.42578125" defaultRowHeight="12.75" x14ac:dyDescent="0.2"/>
  <cols>
    <col min="1" max="1" width="10" style="21" customWidth="1"/>
    <col min="2" max="2" width="31.7109375" style="21" customWidth="1"/>
    <col min="3" max="3" width="18.42578125" style="21" customWidth="1"/>
    <col min="4" max="4" width="17.7109375" style="21" customWidth="1"/>
    <col min="5" max="5" width="17.85546875" style="21" customWidth="1"/>
    <col min="6" max="6" width="14.42578125" style="21" customWidth="1"/>
    <col min="7" max="7" width="14" style="21" customWidth="1"/>
    <col min="8" max="8" width="17.28515625" style="21" customWidth="1"/>
    <col min="9" max="16384" width="11.42578125" style="21"/>
  </cols>
  <sheetData>
    <row r="1" spans="1:9" ht="20.25" x14ac:dyDescent="0.3">
      <c r="A1" s="285"/>
      <c r="B1" s="285"/>
      <c r="C1" s="285"/>
      <c r="D1" s="285"/>
      <c r="E1" s="285"/>
      <c r="F1" s="285"/>
      <c r="G1" s="285"/>
      <c r="H1" s="285"/>
      <c r="I1" s="285"/>
    </row>
    <row r="2" spans="1:9" ht="18" x14ac:dyDescent="0.25">
      <c r="A2" s="364" t="s">
        <v>1270</v>
      </c>
      <c r="B2" s="364"/>
      <c r="C2" s="364"/>
      <c r="D2" s="364"/>
      <c r="E2" s="364"/>
      <c r="F2" s="364"/>
      <c r="G2" s="364"/>
      <c r="H2" s="364"/>
      <c r="I2" s="364"/>
    </row>
    <row r="3" spans="1:9" ht="20.25" x14ac:dyDescent="0.3">
      <c r="A3" s="285" t="s">
        <v>114</v>
      </c>
      <c r="B3" s="285"/>
      <c r="C3" s="285"/>
      <c r="D3" s="285"/>
      <c r="E3" s="285"/>
      <c r="F3" s="285"/>
      <c r="G3" s="285"/>
      <c r="H3" s="285"/>
      <c r="I3" s="285"/>
    </row>
    <row r="4" spans="1:9" x14ac:dyDescent="0.2">
      <c r="A4" s="355" t="s">
        <v>2150</v>
      </c>
      <c r="B4" s="355"/>
      <c r="C4" s="355"/>
      <c r="D4" s="355"/>
      <c r="E4" s="355"/>
      <c r="F4" s="355"/>
      <c r="G4" s="355"/>
      <c r="H4" s="355"/>
      <c r="I4" s="355"/>
    </row>
    <row r="5" spans="1:9" x14ac:dyDescent="0.2">
      <c r="A5" s="355" t="s">
        <v>2170</v>
      </c>
      <c r="B5" s="355"/>
      <c r="C5" s="355"/>
      <c r="D5" s="355"/>
      <c r="E5" s="355"/>
      <c r="F5" s="355"/>
      <c r="G5" s="355"/>
      <c r="H5" s="355"/>
      <c r="I5" s="355"/>
    </row>
    <row r="6" spans="1:9" ht="26.25" customHeight="1" x14ac:dyDescent="0.2">
      <c r="A6" s="356" t="s">
        <v>25</v>
      </c>
      <c r="B6" s="359" t="s">
        <v>4</v>
      </c>
      <c r="C6" s="362" t="s">
        <v>93</v>
      </c>
      <c r="D6" s="363" t="s">
        <v>96</v>
      </c>
      <c r="E6" s="363"/>
      <c r="F6" s="363"/>
      <c r="G6" s="363"/>
      <c r="H6" s="362" t="s">
        <v>112</v>
      </c>
      <c r="I6" s="359" t="s">
        <v>2</v>
      </c>
    </row>
    <row r="7" spans="1:9" ht="30" customHeight="1" x14ac:dyDescent="0.2">
      <c r="A7" s="357"/>
      <c r="B7" s="360"/>
      <c r="C7" s="362"/>
      <c r="D7" s="363" t="s">
        <v>40</v>
      </c>
      <c r="E7" s="374" t="s">
        <v>111</v>
      </c>
      <c r="F7" s="363" t="s">
        <v>102</v>
      </c>
      <c r="G7" s="363"/>
      <c r="H7" s="362"/>
      <c r="I7" s="360"/>
    </row>
    <row r="8" spans="1:9" ht="12.75" customHeight="1" x14ac:dyDescent="0.2">
      <c r="A8" s="358"/>
      <c r="B8" s="361"/>
      <c r="C8" s="362"/>
      <c r="D8" s="363"/>
      <c r="E8" s="375"/>
      <c r="F8" s="161" t="s">
        <v>39</v>
      </c>
      <c r="G8" s="161" t="s">
        <v>38</v>
      </c>
      <c r="H8" s="362"/>
      <c r="I8" s="361"/>
    </row>
    <row r="9" spans="1:9" s="54" customFormat="1" ht="15.75" x14ac:dyDescent="0.2">
      <c r="A9" s="46">
        <v>1000</v>
      </c>
      <c r="B9" s="47" t="s">
        <v>22</v>
      </c>
      <c r="C9" s="48">
        <v>0</v>
      </c>
      <c r="D9" s="56">
        <v>0</v>
      </c>
      <c r="E9" s="56">
        <v>0</v>
      </c>
      <c r="F9" s="56">
        <v>0</v>
      </c>
      <c r="G9" s="56">
        <v>0</v>
      </c>
      <c r="H9" s="105">
        <f>C9+D9-E9+F9-G9</f>
        <v>0</v>
      </c>
      <c r="I9" s="53">
        <f>+H9/H22</f>
        <v>0</v>
      </c>
    </row>
    <row r="10" spans="1:9" s="54" customFormat="1" ht="15.75" x14ac:dyDescent="0.2">
      <c r="A10" s="46">
        <v>2000</v>
      </c>
      <c r="B10" s="55" t="s">
        <v>106</v>
      </c>
      <c r="C10" s="56">
        <v>0</v>
      </c>
      <c r="D10" s="56">
        <v>0</v>
      </c>
      <c r="E10" s="56">
        <v>0</v>
      </c>
      <c r="F10" s="56">
        <v>0</v>
      </c>
      <c r="G10" s="56">
        <v>0</v>
      </c>
      <c r="H10" s="105">
        <f>C10+D10-E10+F10-G10</f>
        <v>0</v>
      </c>
      <c r="I10" s="58">
        <f>+H10/H22</f>
        <v>0</v>
      </c>
    </row>
    <row r="11" spans="1:9" s="54" customFormat="1" ht="15.75" x14ac:dyDescent="0.2">
      <c r="A11" s="46">
        <v>3000</v>
      </c>
      <c r="B11" s="47" t="s">
        <v>21</v>
      </c>
      <c r="C11" s="56">
        <v>0</v>
      </c>
      <c r="D11" s="57">
        <v>0</v>
      </c>
      <c r="E11" s="56">
        <v>0</v>
      </c>
      <c r="F11" s="56">
        <v>0</v>
      </c>
      <c r="G11" s="56">
        <v>0</v>
      </c>
      <c r="H11" s="105">
        <f>C11+D11-E11+F11-G11</f>
        <v>0</v>
      </c>
      <c r="I11" s="58">
        <f>+H11/H22</f>
        <v>0</v>
      </c>
    </row>
    <row r="12" spans="1:9" s="54" customFormat="1" ht="38.25" x14ac:dyDescent="0.2">
      <c r="A12" s="46">
        <v>4000</v>
      </c>
      <c r="B12" s="59" t="s">
        <v>107</v>
      </c>
      <c r="C12" s="56">
        <v>0</v>
      </c>
      <c r="D12" s="56">
        <v>0</v>
      </c>
      <c r="E12" s="56">
        <v>0</v>
      </c>
      <c r="F12" s="56">
        <v>0</v>
      </c>
      <c r="G12" s="56">
        <v>0</v>
      </c>
      <c r="H12" s="105">
        <f>C12+D12-E12+F12-G12</f>
        <v>0</v>
      </c>
      <c r="I12" s="58">
        <f>+H12/H22</f>
        <v>0</v>
      </c>
    </row>
    <row r="13" spans="1:9" s="54" customFormat="1" ht="15" x14ac:dyDescent="0.2">
      <c r="A13" s="61" t="s">
        <v>37</v>
      </c>
      <c r="B13" s="62"/>
      <c r="C13" s="63">
        <f>SUM(C9:C12)</f>
        <v>0</v>
      </c>
      <c r="D13" s="63">
        <f t="shared" ref="D13:I13" si="0">SUM(D9:D12)</f>
        <v>0</v>
      </c>
      <c r="E13" s="63">
        <f t="shared" si="0"/>
        <v>0</v>
      </c>
      <c r="F13" s="63">
        <f t="shared" si="0"/>
        <v>0</v>
      </c>
      <c r="G13" s="63">
        <f t="shared" si="0"/>
        <v>0</v>
      </c>
      <c r="H13" s="63">
        <f t="shared" si="0"/>
        <v>0</v>
      </c>
      <c r="I13" s="64">
        <f t="shared" si="0"/>
        <v>0</v>
      </c>
    </row>
    <row r="14" spans="1:9" s="54" customFormat="1" ht="25.5" x14ac:dyDescent="0.2">
      <c r="A14" s="32">
        <v>5000</v>
      </c>
      <c r="B14" s="59" t="s">
        <v>101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105">
        <f>C14+D14-E14+F14-G14</f>
        <v>0</v>
      </c>
      <c r="I14" s="58">
        <f>+H14/H22</f>
        <v>0</v>
      </c>
    </row>
    <row r="15" spans="1:9" s="54" customFormat="1" ht="18" customHeight="1" x14ac:dyDescent="0.2">
      <c r="A15" s="32">
        <v>6000</v>
      </c>
      <c r="B15" s="65" t="s">
        <v>36</v>
      </c>
      <c r="C15" s="56">
        <v>0</v>
      </c>
      <c r="D15" s="56">
        <v>0</v>
      </c>
      <c r="E15" s="56">
        <v>0</v>
      </c>
      <c r="F15" s="56">
        <v>0</v>
      </c>
      <c r="G15" s="56">
        <v>0</v>
      </c>
      <c r="H15" s="105">
        <v>0</v>
      </c>
      <c r="I15" s="58">
        <f>+H15/H22</f>
        <v>0</v>
      </c>
    </row>
    <row r="16" spans="1:9" s="54" customFormat="1" ht="15" x14ac:dyDescent="0.2">
      <c r="A16" s="66" t="s">
        <v>92</v>
      </c>
      <c r="B16" s="62"/>
      <c r="C16" s="63">
        <f>SUM(C14:C15)</f>
        <v>0</v>
      </c>
      <c r="D16" s="63">
        <f t="shared" ref="D16:I16" si="1">SUM(D14:D15)</f>
        <v>0</v>
      </c>
      <c r="E16" s="63">
        <f t="shared" si="1"/>
        <v>0</v>
      </c>
      <c r="F16" s="63">
        <f t="shared" si="1"/>
        <v>0</v>
      </c>
      <c r="G16" s="63">
        <f t="shared" si="1"/>
        <v>0</v>
      </c>
      <c r="H16" s="106">
        <f t="shared" si="1"/>
        <v>0</v>
      </c>
      <c r="I16" s="64">
        <f t="shared" si="1"/>
        <v>0</v>
      </c>
    </row>
    <row r="17" spans="1:9" s="54" customFormat="1" ht="15" x14ac:dyDescent="0.2">
      <c r="A17" s="68"/>
      <c r="B17" s="69"/>
      <c r="C17" s="50"/>
      <c r="D17" s="50"/>
      <c r="E17" s="50"/>
      <c r="F17" s="50"/>
      <c r="G17" s="50"/>
      <c r="H17" s="71"/>
      <c r="I17" s="58"/>
    </row>
    <row r="18" spans="1:9" s="54" customFormat="1" ht="15.75" x14ac:dyDescent="0.2">
      <c r="A18" s="45">
        <v>7000</v>
      </c>
      <c r="B18" s="70" t="s">
        <v>35</v>
      </c>
      <c r="C18" s="48">
        <v>0</v>
      </c>
      <c r="D18" s="48">
        <v>32920.280000000013</v>
      </c>
      <c r="E18" s="48">
        <v>32920.28</v>
      </c>
      <c r="F18" s="48">
        <v>0</v>
      </c>
      <c r="G18" s="48">
        <v>0</v>
      </c>
      <c r="H18" s="48">
        <v>1.9999999999999999E-11</v>
      </c>
      <c r="I18" s="53">
        <f>+H18/H22</f>
        <v>1</v>
      </c>
    </row>
    <row r="19" spans="1:9" s="54" customFormat="1" ht="25.5" x14ac:dyDescent="0.2">
      <c r="A19" s="32">
        <v>8000</v>
      </c>
      <c r="B19" s="59" t="s">
        <v>108</v>
      </c>
      <c r="C19" s="56">
        <v>0</v>
      </c>
      <c r="D19" s="56">
        <v>0</v>
      </c>
      <c r="E19" s="56">
        <v>0</v>
      </c>
      <c r="F19" s="56">
        <v>0</v>
      </c>
      <c r="G19" s="56">
        <v>0</v>
      </c>
      <c r="H19" s="105">
        <f>C19+D19-E19+F19-G19</f>
        <v>0</v>
      </c>
      <c r="I19" s="58">
        <f>+H19/H22</f>
        <v>0</v>
      </c>
    </row>
    <row r="20" spans="1:9" s="54" customFormat="1" ht="15.75" x14ac:dyDescent="0.2">
      <c r="A20" s="32">
        <v>9000</v>
      </c>
      <c r="B20" s="59" t="s">
        <v>34</v>
      </c>
      <c r="C20" s="56">
        <v>0</v>
      </c>
      <c r="D20" s="56">
        <v>0</v>
      </c>
      <c r="E20" s="56">
        <v>0</v>
      </c>
      <c r="F20" s="56">
        <v>0</v>
      </c>
      <c r="G20" s="56">
        <v>0</v>
      </c>
      <c r="H20" s="105">
        <f>C20+D20-E20+F20-G20</f>
        <v>0</v>
      </c>
      <c r="I20" s="58">
        <f>+H20/H22</f>
        <v>0</v>
      </c>
    </row>
    <row r="21" spans="1:9" s="54" customFormat="1" ht="15" x14ac:dyDescent="0.2">
      <c r="A21" s="66" t="s">
        <v>7</v>
      </c>
      <c r="B21" s="62"/>
      <c r="C21" s="63">
        <f t="shared" ref="C21:H21" si="2">SUM(C18:C20)</f>
        <v>0</v>
      </c>
      <c r="D21" s="63">
        <f t="shared" si="2"/>
        <v>32920.280000000013</v>
      </c>
      <c r="E21" s="63">
        <f t="shared" si="2"/>
        <v>32920.28</v>
      </c>
      <c r="F21" s="63">
        <f t="shared" si="2"/>
        <v>0</v>
      </c>
      <c r="G21" s="63">
        <f t="shared" si="2"/>
        <v>0</v>
      </c>
      <c r="H21" s="106">
        <f t="shared" si="2"/>
        <v>1.9999999999999999E-11</v>
      </c>
      <c r="I21" s="64">
        <f>SUM(I18:I20)</f>
        <v>1</v>
      </c>
    </row>
    <row r="22" spans="1:9" s="54" customFormat="1" ht="18" x14ac:dyDescent="0.2">
      <c r="A22" s="365" t="s">
        <v>41</v>
      </c>
      <c r="B22" s="366"/>
      <c r="C22" s="63">
        <f>C13+C16+C21</f>
        <v>0</v>
      </c>
      <c r="D22" s="63">
        <f>SUM(D13+D16+D18+D19)</f>
        <v>32920.280000000013</v>
      </c>
      <c r="E22" s="63">
        <f>SUM(E13+E16+E18+E19)</f>
        <v>32920.28</v>
      </c>
      <c r="F22" s="63">
        <f>SUM(F13+F16+F18+F19)</f>
        <v>0</v>
      </c>
      <c r="G22" s="63">
        <f>SUM(G13+G16+G18+G19)</f>
        <v>0</v>
      </c>
      <c r="H22" s="106">
        <f>SUM(H13+H16+H18)</f>
        <v>1.9999999999999999E-11</v>
      </c>
      <c r="I22" s="64">
        <f>I13+I16+I21</f>
        <v>1</v>
      </c>
    </row>
    <row r="24" spans="1:9" ht="15.75" x14ac:dyDescent="0.25">
      <c r="A24" s="7"/>
      <c r="F24" s="137"/>
    </row>
  </sheetData>
  <mergeCells count="15">
    <mergeCell ref="A1:I1"/>
    <mergeCell ref="A2:I2"/>
    <mergeCell ref="A3:I3"/>
    <mergeCell ref="A4:I4"/>
    <mergeCell ref="A5:I5"/>
    <mergeCell ref="I6:I8"/>
    <mergeCell ref="D7:D8"/>
    <mergeCell ref="E7:E8"/>
    <mergeCell ref="F7:G7"/>
    <mergeCell ref="A22:B22"/>
    <mergeCell ref="A6:A8"/>
    <mergeCell ref="B6:B8"/>
    <mergeCell ref="C6:C8"/>
    <mergeCell ref="D6:G6"/>
    <mergeCell ref="H6:H8"/>
  </mergeCells>
  <printOptions horizontalCentered="1" verticalCentered="1"/>
  <pageMargins left="0" right="0" top="0" bottom="0" header="0" footer="0"/>
  <pageSetup scale="90" orientation="landscape" r:id="rId1"/>
  <headerFooter alignWithMargins="0">
    <oddHeader>&amp;R&amp;"Arial,Negrita"&amp;16ANEXO 2.5Y</oddHeader>
    <oddFooter>&amp;F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 codeName="Hoja13">
    <tabColor rgb="FF92D050"/>
  </sheetPr>
  <dimension ref="A1:AI25"/>
  <sheetViews>
    <sheetView view="pageBreakPreview" zoomScaleNormal="85" zoomScaleSheetLayoutView="100" workbookViewId="0">
      <selection activeCell="A12" sqref="A12:XFD12"/>
    </sheetView>
  </sheetViews>
  <sheetFormatPr baseColWidth="10" defaultColWidth="11.42578125" defaultRowHeight="12.75" x14ac:dyDescent="0.2"/>
  <cols>
    <col min="1" max="1" width="15.85546875" style="21" customWidth="1"/>
    <col min="2" max="2" width="41.85546875" style="21" customWidth="1"/>
    <col min="3" max="3" width="17.7109375" style="21" customWidth="1"/>
    <col min="4" max="4" width="17.5703125" style="21" customWidth="1"/>
    <col min="5" max="5" width="17.7109375" style="21" customWidth="1"/>
    <col min="6" max="6" width="17" style="21" customWidth="1"/>
    <col min="7" max="7" width="15.7109375" style="21" customWidth="1"/>
    <col min="8" max="8" width="17.5703125" style="21" customWidth="1"/>
    <col min="9" max="9" width="10.140625" style="21" customWidth="1"/>
    <col min="10" max="10" width="11.42578125" style="21"/>
    <col min="11" max="11" width="12.85546875" style="21" bestFit="1" customWidth="1"/>
    <col min="12" max="16384" width="11.42578125" style="21"/>
  </cols>
  <sheetData>
    <row r="1" spans="1:35" ht="20.25" x14ac:dyDescent="0.3">
      <c r="A1" s="6"/>
      <c r="B1" s="5"/>
      <c r="C1" s="5"/>
      <c r="D1" s="5"/>
      <c r="E1" s="5"/>
      <c r="F1" s="25"/>
      <c r="G1" s="5"/>
      <c r="H1" s="25"/>
    </row>
    <row r="2" spans="1:35" ht="20.25" x14ac:dyDescent="0.3">
      <c r="A2" s="285" t="s">
        <v>1270</v>
      </c>
      <c r="B2" s="285"/>
      <c r="C2" s="285"/>
      <c r="D2" s="285"/>
      <c r="E2" s="285"/>
      <c r="F2" s="285"/>
      <c r="G2" s="285"/>
      <c r="H2" s="285"/>
      <c r="I2" s="285"/>
    </row>
    <row r="3" spans="1:35" s="183" customFormat="1" ht="18" x14ac:dyDescent="0.25">
      <c r="A3" s="180" t="s">
        <v>114</v>
      </c>
      <c r="B3" s="180"/>
      <c r="C3" s="185"/>
      <c r="D3" s="185"/>
      <c r="E3" s="185"/>
      <c r="F3" s="185"/>
      <c r="G3" s="185"/>
      <c r="H3" s="186"/>
    </row>
    <row r="4" spans="1:35" x14ac:dyDescent="0.2">
      <c r="A4" s="355" t="s">
        <v>2150</v>
      </c>
      <c r="B4" s="355"/>
      <c r="C4" s="355"/>
      <c r="D4" s="355"/>
      <c r="E4" s="355"/>
      <c r="F4" s="355"/>
      <c r="G4" s="355"/>
      <c r="H4" s="355"/>
      <c r="I4" s="355"/>
    </row>
    <row r="5" spans="1:35" x14ac:dyDescent="0.2">
      <c r="A5" s="355" t="s">
        <v>2172</v>
      </c>
      <c r="B5" s="355"/>
      <c r="C5" s="355"/>
      <c r="D5" s="355"/>
      <c r="E5" s="355"/>
      <c r="F5" s="355"/>
      <c r="G5" s="355"/>
      <c r="H5" s="355"/>
      <c r="I5" s="355"/>
    </row>
    <row r="6" spans="1:35" customFormat="1" ht="15" customHeight="1" x14ac:dyDescent="0.2">
      <c r="A6" s="342" t="s">
        <v>867</v>
      </c>
      <c r="B6" s="342" t="s">
        <v>4</v>
      </c>
      <c r="C6" s="362" t="s">
        <v>93</v>
      </c>
      <c r="D6" s="352" t="s">
        <v>96</v>
      </c>
      <c r="E6" s="353"/>
      <c r="F6" s="353"/>
      <c r="G6" s="354"/>
      <c r="H6" s="349" t="s">
        <v>112</v>
      </c>
      <c r="I6" s="342" t="s">
        <v>2</v>
      </c>
      <c r="AI6" s="165"/>
    </row>
    <row r="7" spans="1:35" customFormat="1" ht="15" x14ac:dyDescent="0.2">
      <c r="A7" s="343"/>
      <c r="B7" s="343"/>
      <c r="C7" s="362"/>
      <c r="D7" s="349" t="s">
        <v>933</v>
      </c>
      <c r="E7" s="342" t="s">
        <v>111</v>
      </c>
      <c r="F7" s="345" t="s">
        <v>102</v>
      </c>
      <c r="G7" s="346"/>
      <c r="H7" s="350"/>
      <c r="I7" s="343"/>
      <c r="AI7" s="165"/>
    </row>
    <row r="8" spans="1:35" customFormat="1" ht="27.75" customHeight="1" x14ac:dyDescent="0.2">
      <c r="A8" s="344"/>
      <c r="B8" s="344"/>
      <c r="C8" s="362"/>
      <c r="D8" s="344"/>
      <c r="E8" s="344"/>
      <c r="F8" s="166" t="s">
        <v>39</v>
      </c>
      <c r="G8" s="166" t="s">
        <v>932</v>
      </c>
      <c r="H8" s="351"/>
      <c r="I8" s="344"/>
      <c r="AI8" s="165"/>
    </row>
    <row r="9" spans="1:35" customFormat="1" ht="21" customHeight="1" x14ac:dyDescent="0.2">
      <c r="A9" s="175">
        <v>1000</v>
      </c>
      <c r="B9" s="167" t="s">
        <v>22</v>
      </c>
      <c r="C9" s="151">
        <v>0</v>
      </c>
      <c r="D9" s="151">
        <v>0</v>
      </c>
      <c r="E9" s="151">
        <v>0</v>
      </c>
      <c r="F9" s="151">
        <v>0</v>
      </c>
      <c r="G9" s="151">
        <v>0</v>
      </c>
      <c r="H9" s="151">
        <f t="shared" ref="H9" si="0">C9+D9-E9+F9-G9</f>
        <v>0</v>
      </c>
      <c r="I9" s="176">
        <f>H9/ H19</f>
        <v>0</v>
      </c>
      <c r="AH9" s="165"/>
    </row>
    <row r="10" spans="1:35" customFormat="1" x14ac:dyDescent="0.2">
      <c r="A10" s="175">
        <v>2000</v>
      </c>
      <c r="B10" s="167" t="s">
        <v>106</v>
      </c>
      <c r="C10" s="151">
        <v>0</v>
      </c>
      <c r="D10" s="151">
        <v>0</v>
      </c>
      <c r="E10" s="151">
        <v>0</v>
      </c>
      <c r="F10" s="151">
        <v>1486396.3499999999</v>
      </c>
      <c r="G10" s="151">
        <v>41213.220000000008</v>
      </c>
      <c r="H10" s="151">
        <v>1445183.13</v>
      </c>
      <c r="I10" s="176">
        <f>H10/ H22</f>
        <v>2.0429107761976876E-2</v>
      </c>
      <c r="AI10" s="165"/>
    </row>
    <row r="11" spans="1:35" customFormat="1" x14ac:dyDescent="0.2">
      <c r="A11" s="175">
        <v>3000</v>
      </c>
      <c r="B11" s="167" t="s">
        <v>21</v>
      </c>
      <c r="C11" s="151">
        <v>0</v>
      </c>
      <c r="D11" s="151">
        <v>0</v>
      </c>
      <c r="E11" s="151">
        <v>0</v>
      </c>
      <c r="F11" s="151">
        <v>679983.76000000024</v>
      </c>
      <c r="G11" s="151">
        <v>91744.150000000009</v>
      </c>
      <c r="H11" s="151">
        <v>588239.61000000022</v>
      </c>
      <c r="I11" s="176">
        <f>H11/ H22</f>
        <v>8.3153547346994389E-3</v>
      </c>
      <c r="AI11" s="165"/>
    </row>
    <row r="12" spans="1:35" customFormat="1" ht="25.5" x14ac:dyDescent="0.2">
      <c r="A12" s="175">
        <v>4000</v>
      </c>
      <c r="B12" s="179" t="s">
        <v>107</v>
      </c>
      <c r="C12" s="151">
        <v>0</v>
      </c>
      <c r="D12" s="151">
        <v>0</v>
      </c>
      <c r="E12" s="151">
        <v>0</v>
      </c>
      <c r="F12" s="151">
        <v>3305580.060000001</v>
      </c>
      <c r="G12" s="151">
        <v>84688.12000000001</v>
      </c>
      <c r="H12" s="151">
        <v>3220891.9400000009</v>
      </c>
      <c r="I12" s="176">
        <f>H12/ H22</f>
        <v>4.5530526316026665E-2</v>
      </c>
      <c r="AI12" s="165"/>
    </row>
    <row r="13" spans="1:35" customFormat="1" ht="15" x14ac:dyDescent="0.25">
      <c r="A13" s="150" t="s">
        <v>37</v>
      </c>
      <c r="B13" s="150"/>
      <c r="C13" s="153">
        <f t="shared" ref="C13:G13" si="1">SUM(C9:C12)</f>
        <v>0</v>
      </c>
      <c r="D13" s="153">
        <f t="shared" si="1"/>
        <v>0</v>
      </c>
      <c r="E13" s="153">
        <f t="shared" si="1"/>
        <v>0</v>
      </c>
      <c r="F13" s="153">
        <f t="shared" si="1"/>
        <v>5471960.1700000018</v>
      </c>
      <c r="G13" s="153">
        <f t="shared" si="1"/>
        <v>217645.49000000005</v>
      </c>
      <c r="H13" s="153">
        <f>SUM(H9:H12)</f>
        <v>5254314.6800000016</v>
      </c>
      <c r="I13" s="177">
        <f>H13/ H22</f>
        <v>7.4274988812702988E-2</v>
      </c>
      <c r="AI13" s="165"/>
    </row>
    <row r="14" spans="1:35" customFormat="1" x14ac:dyDescent="0.2">
      <c r="A14" s="175">
        <v>2000</v>
      </c>
      <c r="B14" s="167" t="s">
        <v>106</v>
      </c>
      <c r="C14" s="151">
        <v>0</v>
      </c>
      <c r="D14" s="151">
        <v>0</v>
      </c>
      <c r="E14" s="151">
        <v>0</v>
      </c>
      <c r="F14" s="151">
        <v>421351.94000000006</v>
      </c>
      <c r="G14" s="151">
        <v>119512.87999999999</v>
      </c>
      <c r="H14" s="151">
        <v>301839.06000000006</v>
      </c>
      <c r="I14" s="176">
        <v>2.3034105828427961E-2</v>
      </c>
      <c r="AI14" s="165"/>
    </row>
    <row r="15" spans="1:35" customFormat="1" ht="25.5" x14ac:dyDescent="0.2">
      <c r="A15" s="175">
        <v>4000</v>
      </c>
      <c r="B15" s="179" t="s">
        <v>107</v>
      </c>
      <c r="C15" s="151">
        <v>0</v>
      </c>
      <c r="D15" s="151">
        <v>0</v>
      </c>
      <c r="E15" s="151">
        <v>0</v>
      </c>
      <c r="F15" s="151">
        <v>8234460.1300000008</v>
      </c>
      <c r="G15" s="151">
        <v>535939.16000000027</v>
      </c>
      <c r="H15" s="151">
        <v>7698520.9700000007</v>
      </c>
      <c r="I15" s="176">
        <v>5.1336307674647891E-2</v>
      </c>
      <c r="AI15" s="165"/>
    </row>
    <row r="16" spans="1:35" customFormat="1" x14ac:dyDescent="0.2">
      <c r="A16" s="175">
        <v>5000</v>
      </c>
      <c r="B16" s="167" t="s">
        <v>101</v>
      </c>
      <c r="C16" s="151">
        <v>0</v>
      </c>
      <c r="D16" s="151">
        <v>0</v>
      </c>
      <c r="E16" s="151">
        <v>0</v>
      </c>
      <c r="F16" s="151">
        <v>400119.09000000008</v>
      </c>
      <c r="G16" s="151">
        <v>4.9999999999999996E-2</v>
      </c>
      <c r="H16" s="151">
        <v>400119.0400000001</v>
      </c>
      <c r="I16" s="176">
        <f>H16/ H22</f>
        <v>5.6560824826253952E-3</v>
      </c>
      <c r="AI16" s="165"/>
    </row>
    <row r="17" spans="1:35" customFormat="1" x14ac:dyDescent="0.2">
      <c r="A17" s="175">
        <v>6000</v>
      </c>
      <c r="B17" s="167" t="s">
        <v>36</v>
      </c>
      <c r="C17" s="151">
        <v>0</v>
      </c>
      <c r="D17" s="151">
        <v>0</v>
      </c>
      <c r="E17" s="151">
        <v>0</v>
      </c>
      <c r="F17" s="151">
        <v>48546684.910000004</v>
      </c>
      <c r="G17" s="151">
        <v>819506.53000000026</v>
      </c>
      <c r="H17" s="151">
        <v>47727178.380000003</v>
      </c>
      <c r="I17" s="176">
        <f>H17/ H22</f>
        <v>0.67467136175338072</v>
      </c>
      <c r="AI17" s="165"/>
    </row>
    <row r="18" spans="1:35" customFormat="1" ht="15" x14ac:dyDescent="0.25">
      <c r="A18" s="150" t="s">
        <v>92</v>
      </c>
      <c r="B18" s="150"/>
      <c r="C18" s="153">
        <f>SUM(C14:C17)</f>
        <v>0</v>
      </c>
      <c r="D18" s="153">
        <f t="shared" ref="D18:H18" si="2">SUM(D14:D17)</f>
        <v>0</v>
      </c>
      <c r="E18" s="153">
        <f t="shared" si="2"/>
        <v>0</v>
      </c>
      <c r="F18" s="153">
        <f t="shared" si="2"/>
        <v>57602616.070000008</v>
      </c>
      <c r="G18" s="153">
        <f t="shared" si="2"/>
        <v>1474958.6200000006</v>
      </c>
      <c r="H18" s="153">
        <f t="shared" si="2"/>
        <v>56127657.450000003</v>
      </c>
      <c r="I18" s="177">
        <f>H18/ H22</f>
        <v>0.79342052828514154</v>
      </c>
      <c r="AI18" s="165"/>
    </row>
    <row r="19" spans="1:35" customFormat="1" x14ac:dyDescent="0.2">
      <c r="A19" s="175">
        <v>7000</v>
      </c>
      <c r="B19" s="167" t="s">
        <v>35</v>
      </c>
      <c r="C19" s="151">
        <v>65809527.350000009</v>
      </c>
      <c r="D19" s="151">
        <v>4931845.540000001</v>
      </c>
      <c r="E19" s="151">
        <v>0</v>
      </c>
      <c r="F19" s="151">
        <v>1176482.69</v>
      </c>
      <c r="G19" s="151">
        <v>71885560.820000008</v>
      </c>
      <c r="H19" s="151">
        <v>32294.760000000999</v>
      </c>
      <c r="I19" s="176">
        <f>H19/ H22</f>
        <v>4.5651870582463886E-4</v>
      </c>
      <c r="AI19" s="165"/>
    </row>
    <row r="20" spans="1:35" customFormat="1" x14ac:dyDescent="0.2">
      <c r="A20" s="175">
        <v>8000</v>
      </c>
      <c r="B20" s="167" t="s">
        <v>108</v>
      </c>
      <c r="C20" s="151">
        <v>0</v>
      </c>
      <c r="D20" s="151">
        <v>0</v>
      </c>
      <c r="E20" s="151">
        <v>0</v>
      </c>
      <c r="F20" s="151">
        <v>9327106.0000000019</v>
      </c>
      <c r="G20" s="151">
        <v>0</v>
      </c>
      <c r="H20" s="151">
        <v>9327106.0000000019</v>
      </c>
      <c r="I20" s="176">
        <f>H20/ H22</f>
        <v>0.13184796419633071</v>
      </c>
      <c r="AI20" s="165"/>
    </row>
    <row r="21" spans="1:35" customFormat="1" ht="15" x14ac:dyDescent="0.25">
      <c r="A21" s="150" t="s">
        <v>7</v>
      </c>
      <c r="B21" s="150"/>
      <c r="C21" s="153">
        <f>SUM(C19:C20)</f>
        <v>65809527.350000009</v>
      </c>
      <c r="D21" s="153">
        <f t="shared" ref="D21:H21" si="3">SUM(D19:D20)</f>
        <v>4931845.540000001</v>
      </c>
      <c r="E21" s="153">
        <f t="shared" si="3"/>
        <v>0</v>
      </c>
      <c r="F21" s="153">
        <f t="shared" si="3"/>
        <v>10503588.690000001</v>
      </c>
      <c r="G21" s="153">
        <f t="shared" si="3"/>
        <v>71885560.820000008</v>
      </c>
      <c r="H21" s="153">
        <f t="shared" si="3"/>
        <v>9359400.7600000035</v>
      </c>
      <c r="I21" s="177">
        <f>H21/ H22</f>
        <v>0.13230448290215535</v>
      </c>
      <c r="AI21" s="165"/>
    </row>
    <row r="22" spans="1:35" customFormat="1" ht="21" x14ac:dyDescent="0.35">
      <c r="A22" s="347" t="s">
        <v>5</v>
      </c>
      <c r="B22" s="348"/>
      <c r="C22" s="153">
        <f>+C13+C18+C21</f>
        <v>65809527.350000009</v>
      </c>
      <c r="D22" s="153">
        <f>+D13+D18+D21</f>
        <v>4931845.540000001</v>
      </c>
      <c r="E22" s="153">
        <f>+E13+E18+E21</f>
        <v>0</v>
      </c>
      <c r="F22" s="153">
        <f>+F13+F18+F21</f>
        <v>73578164.930000007</v>
      </c>
      <c r="G22" s="153">
        <f>+G13+G18+G21</f>
        <v>73578164.930000007</v>
      </c>
      <c r="H22" s="153">
        <f t="shared" ref="H22" si="4">C22+D22-E22+F22-G22</f>
        <v>70741372.890000015</v>
      </c>
      <c r="I22" s="177">
        <f>H22/ H22</f>
        <v>1</v>
      </c>
      <c r="AI22" s="165"/>
    </row>
    <row r="23" spans="1:35" ht="15.75" x14ac:dyDescent="0.25">
      <c r="A23" s="7"/>
      <c r="B23" s="4"/>
      <c r="C23" s="22"/>
      <c r="D23" s="22"/>
      <c r="E23" s="75"/>
      <c r="F23" s="22"/>
      <c r="G23" s="27"/>
    </row>
    <row r="24" spans="1:35" ht="15.75" x14ac:dyDescent="0.25">
      <c r="A24" s="7"/>
    </row>
    <row r="25" spans="1:35" x14ac:dyDescent="0.2">
      <c r="D25" s="26"/>
    </row>
  </sheetData>
  <mergeCells count="13">
    <mergeCell ref="A22:B22"/>
    <mergeCell ref="A2:I2"/>
    <mergeCell ref="I6:I8"/>
    <mergeCell ref="A6:A8"/>
    <mergeCell ref="B6:B8"/>
    <mergeCell ref="F7:G7"/>
    <mergeCell ref="E7:E8"/>
    <mergeCell ref="D6:G6"/>
    <mergeCell ref="C6:C8"/>
    <mergeCell ref="H6:H8"/>
    <mergeCell ref="D7:D8"/>
    <mergeCell ref="A4:I4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2.5Z</oddHeader>
    <oddFooter>&amp;C&amp;F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 codeName="Hoja14">
    <tabColor rgb="FF92D050"/>
  </sheetPr>
  <dimension ref="A1:AI19"/>
  <sheetViews>
    <sheetView view="pageBreakPreview" zoomScale="85" zoomScaleNormal="100" zoomScaleSheetLayoutView="85" workbookViewId="0">
      <selection activeCell="A9" sqref="A9:I19"/>
    </sheetView>
  </sheetViews>
  <sheetFormatPr baseColWidth="10" defaultColWidth="11.42578125" defaultRowHeight="12.75" x14ac:dyDescent="0.2"/>
  <cols>
    <col min="1" max="1" width="13.5703125" style="21" customWidth="1"/>
    <col min="2" max="2" width="29.85546875" style="21" customWidth="1"/>
    <col min="3" max="3" width="19.140625" style="21" customWidth="1"/>
    <col min="4" max="4" width="15.42578125" style="21" customWidth="1"/>
    <col min="5" max="5" width="18" style="21" customWidth="1"/>
    <col min="6" max="6" width="15.42578125" style="21" customWidth="1"/>
    <col min="7" max="7" width="16.5703125" style="21" customWidth="1"/>
    <col min="8" max="8" width="17.85546875" style="21" customWidth="1"/>
    <col min="9" max="9" width="13" style="21" customWidth="1"/>
    <col min="10" max="10" width="12.85546875" style="21" bestFit="1" customWidth="1"/>
    <col min="11" max="11" width="14.85546875" style="21" bestFit="1" customWidth="1"/>
    <col min="12" max="16384" width="11.42578125" style="21"/>
  </cols>
  <sheetData>
    <row r="1" spans="1:35" ht="20.25" x14ac:dyDescent="0.3">
      <c r="A1" s="6"/>
      <c r="B1" s="5"/>
      <c r="C1" s="5"/>
      <c r="D1" s="5"/>
      <c r="E1" s="5"/>
      <c r="F1" s="25"/>
      <c r="G1" s="5"/>
      <c r="H1" s="25"/>
    </row>
    <row r="2" spans="1:35" s="183" customFormat="1" ht="18" x14ac:dyDescent="0.25">
      <c r="A2" s="364" t="s">
        <v>1270</v>
      </c>
      <c r="B2" s="364"/>
      <c r="C2" s="364"/>
      <c r="D2" s="364"/>
      <c r="E2" s="364"/>
      <c r="F2" s="364"/>
      <c r="G2" s="364"/>
      <c r="H2" s="364"/>
      <c r="I2" s="364"/>
    </row>
    <row r="3" spans="1:35" ht="20.25" x14ac:dyDescent="0.3">
      <c r="A3" s="6" t="s">
        <v>114</v>
      </c>
      <c r="B3" s="6"/>
      <c r="C3" s="5"/>
      <c r="D3" s="5"/>
      <c r="E3" s="5"/>
      <c r="F3" s="5"/>
      <c r="G3" s="5"/>
      <c r="H3" s="25"/>
    </row>
    <row r="4" spans="1:35" x14ac:dyDescent="0.2">
      <c r="A4" s="355" t="s">
        <v>2150</v>
      </c>
      <c r="B4" s="355"/>
      <c r="C4" s="355"/>
      <c r="D4" s="355"/>
      <c r="E4" s="355"/>
      <c r="F4" s="355"/>
      <c r="G4" s="355"/>
      <c r="H4" s="355"/>
      <c r="I4" s="355"/>
    </row>
    <row r="5" spans="1:35" x14ac:dyDescent="0.2">
      <c r="A5" s="355" t="s">
        <v>2171</v>
      </c>
      <c r="B5" s="355"/>
      <c r="C5" s="355"/>
      <c r="D5" s="355"/>
      <c r="E5" s="355"/>
      <c r="F5" s="355"/>
      <c r="G5" s="355"/>
      <c r="H5" s="355"/>
      <c r="I5" s="355"/>
    </row>
    <row r="6" spans="1:35" ht="28.5" customHeight="1" x14ac:dyDescent="0.2">
      <c r="A6" s="356" t="s">
        <v>25</v>
      </c>
      <c r="B6" s="359" t="s">
        <v>4</v>
      </c>
      <c r="C6" s="362" t="s">
        <v>93</v>
      </c>
      <c r="D6" s="79" t="s">
        <v>97</v>
      </c>
      <c r="E6" s="80"/>
      <c r="F6" s="80"/>
      <c r="G6" s="81"/>
      <c r="H6" s="376" t="s">
        <v>117</v>
      </c>
      <c r="I6" s="359" t="s">
        <v>2</v>
      </c>
    </row>
    <row r="7" spans="1:35" ht="28.5" customHeight="1" x14ac:dyDescent="0.2">
      <c r="A7" s="357"/>
      <c r="B7" s="360"/>
      <c r="C7" s="362"/>
      <c r="D7" s="162" t="s">
        <v>40</v>
      </c>
      <c r="E7" s="376" t="s">
        <v>111</v>
      </c>
      <c r="F7" s="80" t="s">
        <v>102</v>
      </c>
      <c r="G7" s="82"/>
      <c r="H7" s="378"/>
      <c r="I7" s="360"/>
    </row>
    <row r="8" spans="1:35" ht="28.5" customHeight="1" x14ac:dyDescent="0.2">
      <c r="A8" s="358"/>
      <c r="B8" s="361"/>
      <c r="C8" s="362"/>
      <c r="D8" s="85" t="s">
        <v>42</v>
      </c>
      <c r="E8" s="377"/>
      <c r="F8" s="83" t="s">
        <v>39</v>
      </c>
      <c r="G8" s="84" t="s">
        <v>38</v>
      </c>
      <c r="H8" s="379"/>
      <c r="I8" s="361"/>
    </row>
    <row r="9" spans="1:35" customFormat="1" ht="21" customHeight="1" x14ac:dyDescent="0.2">
      <c r="A9" s="175">
        <v>1000</v>
      </c>
      <c r="B9" s="167" t="s">
        <v>22</v>
      </c>
      <c r="C9" s="151">
        <v>28223382.410000008</v>
      </c>
      <c r="D9" s="151">
        <v>0</v>
      </c>
      <c r="E9" s="151">
        <v>0</v>
      </c>
      <c r="F9" s="151">
        <v>8644831.0800000019</v>
      </c>
      <c r="G9" s="151">
        <v>5677157.9800000004</v>
      </c>
      <c r="H9" s="151">
        <v>31191055.510000009</v>
      </c>
      <c r="I9" s="176">
        <f>H9/ H19</f>
        <v>0.9271298017269195</v>
      </c>
      <c r="AH9" s="165"/>
    </row>
    <row r="10" spans="1:35" customFormat="1" x14ac:dyDescent="0.2">
      <c r="A10" s="175">
        <v>2000</v>
      </c>
      <c r="B10" s="167" t="s">
        <v>106</v>
      </c>
      <c r="C10" s="151">
        <v>2119240.9000000008</v>
      </c>
      <c r="D10" s="151">
        <v>0</v>
      </c>
      <c r="E10" s="151">
        <v>0.19999999999999998</v>
      </c>
      <c r="F10" s="151">
        <v>1854505.94</v>
      </c>
      <c r="G10" s="151">
        <v>1849021.4</v>
      </c>
      <c r="H10" s="151">
        <v>2124725.2400000007</v>
      </c>
      <c r="I10" s="176">
        <f>H10/ H19</f>
        <v>6.3155800862648701E-2</v>
      </c>
      <c r="AH10" s="165"/>
    </row>
    <row r="11" spans="1:35" customFormat="1" x14ac:dyDescent="0.2">
      <c r="A11" s="175">
        <v>3000</v>
      </c>
      <c r="B11" s="167" t="s">
        <v>21</v>
      </c>
      <c r="C11" s="151">
        <v>161760.10000000009</v>
      </c>
      <c r="D11" s="151">
        <v>0</v>
      </c>
      <c r="E11" s="151">
        <v>0</v>
      </c>
      <c r="F11" s="151">
        <v>294276.00000000006</v>
      </c>
      <c r="G11" s="151">
        <v>131169.09</v>
      </c>
      <c r="H11" s="151">
        <v>324867.01000000018</v>
      </c>
      <c r="I11" s="176">
        <f>H11/ H19</f>
        <v>9.6564185355110244E-3</v>
      </c>
      <c r="AH11" s="165"/>
    </row>
    <row r="12" spans="1:35" customFormat="1" ht="38.25" x14ac:dyDescent="0.2">
      <c r="A12" s="175">
        <v>4000</v>
      </c>
      <c r="B12" s="179" t="s">
        <v>107</v>
      </c>
      <c r="C12" s="151">
        <v>0</v>
      </c>
      <c r="D12" s="151">
        <v>0</v>
      </c>
      <c r="E12" s="151">
        <v>0</v>
      </c>
      <c r="F12" s="151">
        <v>0</v>
      </c>
      <c r="G12" s="151">
        <v>0</v>
      </c>
      <c r="H12" s="151">
        <v>0</v>
      </c>
      <c r="I12" s="176">
        <f>H12/ H19</f>
        <v>0</v>
      </c>
      <c r="AI12" s="165"/>
    </row>
    <row r="13" spans="1:35" customFormat="1" ht="15" x14ac:dyDescent="0.25">
      <c r="A13" s="150" t="s">
        <v>37</v>
      </c>
      <c r="B13" s="150"/>
      <c r="C13" s="153">
        <f>SUM(C9:C12)</f>
        <v>30504383.410000011</v>
      </c>
      <c r="D13" s="153">
        <f t="shared" ref="D13:H13" si="0">SUM(D9:D12)</f>
        <v>0</v>
      </c>
      <c r="E13" s="153">
        <f t="shared" si="0"/>
        <v>0.19999999999999998</v>
      </c>
      <c r="F13" s="153">
        <f t="shared" si="0"/>
        <v>10793613.020000001</v>
      </c>
      <c r="G13" s="153">
        <f t="shared" si="0"/>
        <v>7657348.4700000007</v>
      </c>
      <c r="H13" s="153">
        <f t="shared" si="0"/>
        <v>33640647.760000013</v>
      </c>
      <c r="I13" s="177">
        <f>H13/ H19</f>
        <v>0.99994202112507935</v>
      </c>
      <c r="AH13" s="165"/>
    </row>
    <row r="14" spans="1:35" customFormat="1" x14ac:dyDescent="0.2">
      <c r="A14" s="175">
        <v>5000</v>
      </c>
      <c r="B14" s="167" t="s">
        <v>101</v>
      </c>
      <c r="C14" s="151">
        <v>0</v>
      </c>
      <c r="D14" s="151">
        <v>0</v>
      </c>
      <c r="E14" s="151">
        <v>0</v>
      </c>
      <c r="F14" s="151">
        <v>0</v>
      </c>
      <c r="G14" s="151">
        <v>0</v>
      </c>
      <c r="H14" s="151">
        <v>0</v>
      </c>
      <c r="I14" s="176">
        <f>H14/ H19</f>
        <v>0</v>
      </c>
      <c r="AI14" s="165"/>
    </row>
    <row r="15" spans="1:35" customFormat="1" x14ac:dyDescent="0.2">
      <c r="A15" s="175">
        <v>6000</v>
      </c>
      <c r="B15" s="167" t="s">
        <v>36</v>
      </c>
      <c r="C15" s="151">
        <v>0</v>
      </c>
      <c r="D15" s="151">
        <v>0</v>
      </c>
      <c r="E15" s="151">
        <v>0</v>
      </c>
      <c r="F15" s="151">
        <v>0</v>
      </c>
      <c r="G15" s="151">
        <v>0</v>
      </c>
      <c r="H15" s="151">
        <v>0</v>
      </c>
      <c r="I15" s="176">
        <f>H15/ H19</f>
        <v>0</v>
      </c>
      <c r="AH15" s="165"/>
    </row>
    <row r="16" spans="1:35" customFormat="1" ht="21.75" customHeight="1" x14ac:dyDescent="0.25">
      <c r="A16" s="150" t="s">
        <v>92</v>
      </c>
      <c r="B16" s="150"/>
      <c r="C16" s="153">
        <f t="shared" ref="C16:F16" si="1">SUM(C15)</f>
        <v>0</v>
      </c>
      <c r="D16" s="153">
        <f t="shared" si="1"/>
        <v>0</v>
      </c>
      <c r="E16" s="153">
        <f t="shared" si="1"/>
        <v>0</v>
      </c>
      <c r="F16" s="153">
        <f t="shared" si="1"/>
        <v>0</v>
      </c>
      <c r="G16" s="153">
        <f>SUM(G15)</f>
        <v>0</v>
      </c>
      <c r="H16" s="153">
        <f>SUM(H15)</f>
        <v>0</v>
      </c>
      <c r="I16" s="177">
        <f>H16/ H19</f>
        <v>0</v>
      </c>
      <c r="AH16" s="165"/>
    </row>
    <row r="17" spans="1:34" customFormat="1" x14ac:dyDescent="0.2">
      <c r="A17" s="175">
        <v>7000</v>
      </c>
      <c r="B17" s="167" t="s">
        <v>35</v>
      </c>
      <c r="C17" s="151">
        <v>0</v>
      </c>
      <c r="D17" s="151">
        <v>3138214.9100000006</v>
      </c>
      <c r="E17" s="151">
        <v>0</v>
      </c>
      <c r="F17" s="151">
        <v>667829.70000000007</v>
      </c>
      <c r="G17" s="151">
        <v>3804094.0500000007</v>
      </c>
      <c r="H17" s="151">
        <v>1950.5600000001</v>
      </c>
      <c r="I17" s="176">
        <f>H17/ H19</f>
        <v>5.7978874920624712E-5</v>
      </c>
      <c r="AH17" s="165"/>
    </row>
    <row r="18" spans="1:34" ht="15" x14ac:dyDescent="0.25">
      <c r="A18" s="150" t="s">
        <v>7</v>
      </c>
      <c r="B18" s="150"/>
      <c r="C18" s="153">
        <f>+C17</f>
        <v>0</v>
      </c>
      <c r="D18" s="153">
        <f>+D17</f>
        <v>3138214.9100000006</v>
      </c>
      <c r="E18" s="153">
        <f>+E17</f>
        <v>0</v>
      </c>
      <c r="F18" s="153">
        <f>+F17</f>
        <v>667829.70000000007</v>
      </c>
      <c r="G18" s="153">
        <f>+G17</f>
        <v>3804094.0500000007</v>
      </c>
      <c r="H18" s="153">
        <f t="shared" ref="H18" si="2">C18+D18-E18+F18-G18</f>
        <v>1950.5600000000559</v>
      </c>
      <c r="I18" s="177">
        <f>H18/ H19</f>
        <v>5.7978874920623404E-5</v>
      </c>
    </row>
    <row r="19" spans="1:34" ht="21" x14ac:dyDescent="0.35">
      <c r="A19" s="347" t="s">
        <v>5</v>
      </c>
      <c r="B19" s="348"/>
      <c r="C19" s="153">
        <f>+C13+C18+C16</f>
        <v>30504383.410000011</v>
      </c>
      <c r="D19" s="153">
        <f t="shared" ref="D19:H19" si="3">+D13+D18+D16</f>
        <v>3138214.9100000006</v>
      </c>
      <c r="E19" s="153">
        <f t="shared" si="3"/>
        <v>0.19999999999999998</v>
      </c>
      <c r="F19" s="153">
        <f t="shared" si="3"/>
        <v>11461442.720000001</v>
      </c>
      <c r="G19" s="153">
        <f>+G13+G18+G16</f>
        <v>11461442.520000001</v>
      </c>
      <c r="H19" s="153">
        <f t="shared" si="3"/>
        <v>33642598.320000015</v>
      </c>
      <c r="I19" s="177">
        <f>H19/ H19</f>
        <v>1</v>
      </c>
      <c r="J19" s="26"/>
    </row>
  </sheetData>
  <mergeCells count="10">
    <mergeCell ref="A19:B19"/>
    <mergeCell ref="A2:I2"/>
    <mergeCell ref="I6:I8"/>
    <mergeCell ref="A6:A8"/>
    <mergeCell ref="B6:B8"/>
    <mergeCell ref="E7:E8"/>
    <mergeCell ref="C6:C8"/>
    <mergeCell ref="H6:H8"/>
    <mergeCell ref="A4:I4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2.5AA</oddHeader>
    <oddFooter>&amp;C&amp;F</oddFooter>
  </headerFooter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>
    <tabColor rgb="FF92D050"/>
  </sheetPr>
  <dimension ref="A1:AI19"/>
  <sheetViews>
    <sheetView view="pageBreakPreview" zoomScale="85" zoomScaleNormal="100" zoomScaleSheetLayoutView="85" workbookViewId="0">
      <selection activeCell="N19" sqref="N19"/>
    </sheetView>
  </sheetViews>
  <sheetFormatPr baseColWidth="10" defaultColWidth="11.42578125" defaultRowHeight="12.75" x14ac:dyDescent="0.2"/>
  <cols>
    <col min="1" max="1" width="13.5703125" style="21" customWidth="1"/>
    <col min="2" max="2" width="29.85546875" style="21" customWidth="1"/>
    <col min="3" max="3" width="19.140625" style="21" customWidth="1"/>
    <col min="4" max="4" width="15.42578125" style="21" customWidth="1"/>
    <col min="5" max="5" width="18" style="21" customWidth="1"/>
    <col min="6" max="6" width="15.42578125" style="21" customWidth="1"/>
    <col min="7" max="7" width="16.5703125" style="21" customWidth="1"/>
    <col min="8" max="8" width="17.85546875" style="21" customWidth="1"/>
    <col min="9" max="9" width="13" style="21" customWidth="1"/>
    <col min="10" max="10" width="12.85546875" style="21" bestFit="1" customWidth="1"/>
    <col min="11" max="11" width="14.85546875" style="21" bestFit="1" customWidth="1"/>
    <col min="12" max="16384" width="11.42578125" style="21"/>
  </cols>
  <sheetData>
    <row r="1" spans="1:35" ht="20.25" x14ac:dyDescent="0.3">
      <c r="A1" s="6"/>
      <c r="B1" s="5"/>
      <c r="C1" s="5"/>
      <c r="D1" s="5"/>
      <c r="E1" s="5"/>
      <c r="F1" s="25"/>
      <c r="G1" s="5"/>
      <c r="H1" s="25"/>
    </row>
    <row r="2" spans="1:35" s="183" customFormat="1" ht="18" x14ac:dyDescent="0.25">
      <c r="A2" s="364" t="s">
        <v>1270</v>
      </c>
      <c r="B2" s="364"/>
      <c r="C2" s="364"/>
      <c r="D2" s="364"/>
      <c r="E2" s="364"/>
      <c r="F2" s="364"/>
      <c r="G2" s="364"/>
      <c r="H2" s="364"/>
      <c r="I2" s="364"/>
    </row>
    <row r="3" spans="1:35" ht="20.25" x14ac:dyDescent="0.3">
      <c r="A3" s="6" t="s">
        <v>114</v>
      </c>
      <c r="B3" s="6"/>
      <c r="C3" s="5"/>
      <c r="D3" s="5"/>
      <c r="E3" s="5"/>
      <c r="F3" s="5"/>
      <c r="G3" s="5"/>
      <c r="H3" s="25"/>
    </row>
    <row r="4" spans="1:35" x14ac:dyDescent="0.2">
      <c r="A4" s="355" t="s">
        <v>2150</v>
      </c>
      <c r="B4" s="355"/>
      <c r="C4" s="355"/>
      <c r="D4" s="355"/>
      <c r="E4" s="355"/>
      <c r="F4" s="355"/>
      <c r="G4" s="355"/>
      <c r="H4" s="355"/>
      <c r="I4" s="355"/>
    </row>
    <row r="5" spans="1:35" x14ac:dyDescent="0.2">
      <c r="A5" s="355" t="s">
        <v>2173</v>
      </c>
      <c r="B5" s="355"/>
      <c r="C5" s="355"/>
      <c r="D5" s="355"/>
      <c r="E5" s="355"/>
      <c r="F5" s="355"/>
      <c r="G5" s="355"/>
      <c r="H5" s="355"/>
      <c r="I5" s="355"/>
    </row>
    <row r="6" spans="1:35" ht="28.5" customHeight="1" x14ac:dyDescent="0.2">
      <c r="A6" s="356" t="s">
        <v>25</v>
      </c>
      <c r="B6" s="359" t="s">
        <v>4</v>
      </c>
      <c r="C6" s="362" t="s">
        <v>93</v>
      </c>
      <c r="D6" s="79" t="s">
        <v>97</v>
      </c>
      <c r="E6" s="80"/>
      <c r="F6" s="80"/>
      <c r="G6" s="81"/>
      <c r="H6" s="376" t="s">
        <v>117</v>
      </c>
      <c r="I6" s="359" t="s">
        <v>2</v>
      </c>
    </row>
    <row r="7" spans="1:35" ht="28.5" customHeight="1" x14ac:dyDescent="0.2">
      <c r="A7" s="357"/>
      <c r="B7" s="360"/>
      <c r="C7" s="362"/>
      <c r="D7" s="249" t="s">
        <v>40</v>
      </c>
      <c r="E7" s="376" t="s">
        <v>111</v>
      </c>
      <c r="F7" s="80" t="s">
        <v>102</v>
      </c>
      <c r="G7" s="82"/>
      <c r="H7" s="378"/>
      <c r="I7" s="360"/>
    </row>
    <row r="8" spans="1:35" ht="28.5" customHeight="1" x14ac:dyDescent="0.2">
      <c r="A8" s="358"/>
      <c r="B8" s="361"/>
      <c r="C8" s="362"/>
      <c r="D8" s="85" t="s">
        <v>42</v>
      </c>
      <c r="E8" s="377"/>
      <c r="F8" s="161" t="s">
        <v>39</v>
      </c>
      <c r="G8" s="84" t="s">
        <v>38</v>
      </c>
      <c r="H8" s="379"/>
      <c r="I8" s="361"/>
    </row>
    <row r="9" spans="1:35" customFormat="1" ht="21" customHeight="1" x14ac:dyDescent="0.2">
      <c r="A9" s="175">
        <v>1000</v>
      </c>
      <c r="B9" s="167" t="s">
        <v>22</v>
      </c>
      <c r="C9" s="151">
        <v>0</v>
      </c>
      <c r="D9" s="151">
        <v>0</v>
      </c>
      <c r="E9" s="151">
        <v>0</v>
      </c>
      <c r="F9" s="151">
        <v>0</v>
      </c>
      <c r="G9" s="151">
        <v>0</v>
      </c>
      <c r="H9" s="151">
        <v>0</v>
      </c>
      <c r="I9" s="176">
        <f>H9/ H19</f>
        <v>0</v>
      </c>
      <c r="AH9" s="165"/>
    </row>
    <row r="10" spans="1:35" customFormat="1" x14ac:dyDescent="0.2">
      <c r="A10" s="175">
        <v>2000</v>
      </c>
      <c r="B10" s="167" t="s">
        <v>106</v>
      </c>
      <c r="C10" s="151">
        <v>0</v>
      </c>
      <c r="D10" s="151">
        <v>0</v>
      </c>
      <c r="E10" s="151">
        <v>0</v>
      </c>
      <c r="F10" s="151">
        <v>350251.89000000007</v>
      </c>
      <c r="G10" s="151">
        <v>0.38999999999999996</v>
      </c>
      <c r="H10" s="151">
        <v>350251.50000000006</v>
      </c>
      <c r="I10" s="176">
        <f>H10/ H19</f>
        <v>0.74499970146963512</v>
      </c>
      <c r="AH10" s="165"/>
    </row>
    <row r="11" spans="1:35" customFormat="1" x14ac:dyDescent="0.2">
      <c r="A11" s="175">
        <v>3000</v>
      </c>
      <c r="B11" s="167" t="s">
        <v>21</v>
      </c>
      <c r="C11" s="151">
        <v>0</v>
      </c>
      <c r="D11" s="151">
        <v>0</v>
      </c>
      <c r="E11" s="151">
        <v>0</v>
      </c>
      <c r="F11" s="151">
        <v>0</v>
      </c>
      <c r="G11" s="151">
        <v>0</v>
      </c>
      <c r="H11" s="151">
        <v>0</v>
      </c>
      <c r="I11" s="176">
        <f>H11/ H19</f>
        <v>0</v>
      </c>
      <c r="AH11" s="165"/>
    </row>
    <row r="12" spans="1:35" customFormat="1" ht="38.25" x14ac:dyDescent="0.2">
      <c r="A12" s="175">
        <v>4000</v>
      </c>
      <c r="B12" s="179" t="s">
        <v>107</v>
      </c>
      <c r="C12" s="151">
        <v>0</v>
      </c>
      <c r="D12" s="151">
        <v>0</v>
      </c>
      <c r="E12" s="151">
        <v>0</v>
      </c>
      <c r="F12" s="151">
        <v>0</v>
      </c>
      <c r="G12" s="151">
        <v>0</v>
      </c>
      <c r="H12" s="151">
        <v>0</v>
      </c>
      <c r="I12" s="176">
        <f>H12/ H19</f>
        <v>0</v>
      </c>
      <c r="AH12" s="165"/>
    </row>
    <row r="13" spans="1:35" customFormat="1" ht="15" x14ac:dyDescent="0.25">
      <c r="A13" s="150" t="s">
        <v>37</v>
      </c>
      <c r="B13" s="150"/>
      <c r="C13" s="153">
        <f>SUM(C9:C12)</f>
        <v>0</v>
      </c>
      <c r="D13" s="153">
        <f t="shared" ref="D13:H13" si="0">SUM(D9:D12)</f>
        <v>0</v>
      </c>
      <c r="E13" s="153">
        <f t="shared" si="0"/>
        <v>0</v>
      </c>
      <c r="F13" s="153">
        <f t="shared" si="0"/>
        <v>350251.89000000007</v>
      </c>
      <c r="G13" s="153">
        <f t="shared" si="0"/>
        <v>0.38999999999999996</v>
      </c>
      <c r="H13" s="153">
        <f t="shared" si="0"/>
        <v>350251.50000000006</v>
      </c>
      <c r="I13" s="177">
        <f>H13/ H19</f>
        <v>0.74499970146963512</v>
      </c>
      <c r="AI13" s="165"/>
    </row>
    <row r="14" spans="1:35" customFormat="1" x14ac:dyDescent="0.2">
      <c r="A14" s="175">
        <v>5000</v>
      </c>
      <c r="B14" s="167" t="s">
        <v>101</v>
      </c>
      <c r="C14" s="151">
        <v>0</v>
      </c>
      <c r="D14" s="151">
        <v>0</v>
      </c>
      <c r="E14" s="151">
        <v>0</v>
      </c>
      <c r="F14" s="151">
        <v>0</v>
      </c>
      <c r="G14" s="151">
        <v>0</v>
      </c>
      <c r="H14" s="151">
        <v>0</v>
      </c>
      <c r="I14" s="176">
        <f>H14/ H19</f>
        <v>0</v>
      </c>
      <c r="AH14" s="165"/>
    </row>
    <row r="15" spans="1:35" customFormat="1" ht="21.75" customHeight="1" x14ac:dyDescent="0.2">
      <c r="A15" s="175">
        <v>6000</v>
      </c>
      <c r="B15" s="167" t="s">
        <v>36</v>
      </c>
      <c r="C15" s="151">
        <v>0</v>
      </c>
      <c r="D15" s="151">
        <v>0</v>
      </c>
      <c r="E15" s="151">
        <v>0</v>
      </c>
      <c r="F15" s="151">
        <v>121375.65999999999</v>
      </c>
      <c r="G15" s="151">
        <v>1490.7299999999998</v>
      </c>
      <c r="H15" s="151">
        <v>119884.93</v>
      </c>
      <c r="I15" s="176">
        <f>H15/ H19</f>
        <v>0.25500029853036488</v>
      </c>
      <c r="AH15" s="165"/>
    </row>
    <row r="16" spans="1:35" customFormat="1" ht="15" x14ac:dyDescent="0.25">
      <c r="A16" s="150" t="s">
        <v>92</v>
      </c>
      <c r="B16" s="150"/>
      <c r="C16" s="153">
        <f t="shared" ref="C16:F16" si="1">SUM(C15)</f>
        <v>0</v>
      </c>
      <c r="D16" s="153">
        <f t="shared" si="1"/>
        <v>0</v>
      </c>
      <c r="E16" s="153">
        <f t="shared" si="1"/>
        <v>0</v>
      </c>
      <c r="F16" s="153">
        <f t="shared" si="1"/>
        <v>121375.65999999999</v>
      </c>
      <c r="G16" s="153">
        <f>SUM(G15)</f>
        <v>1490.7299999999998</v>
      </c>
      <c r="H16" s="153">
        <f>SUM(H15)</f>
        <v>119884.93</v>
      </c>
      <c r="I16" s="177">
        <f>H16/ H19</f>
        <v>0.25500029853036488</v>
      </c>
      <c r="AH16" s="165"/>
    </row>
    <row r="17" spans="1:10" x14ac:dyDescent="0.2">
      <c r="A17" s="175">
        <v>7000</v>
      </c>
      <c r="B17" s="167" t="s">
        <v>35</v>
      </c>
      <c r="C17" s="151">
        <v>0</v>
      </c>
      <c r="D17" s="151">
        <v>472253.42000000004</v>
      </c>
      <c r="E17" s="151">
        <v>2116.9899999999998</v>
      </c>
      <c r="F17" s="151">
        <v>1491.12</v>
      </c>
      <c r="G17" s="151">
        <v>471627.55000000005</v>
      </c>
      <c r="H17" s="151">
        <v>-8.0261244956381852E-53</v>
      </c>
      <c r="I17" s="176">
        <f>H17/ H19</f>
        <v>-1.7071905054535306E-58</v>
      </c>
    </row>
    <row r="18" spans="1:10" ht="15" x14ac:dyDescent="0.25">
      <c r="A18" s="150" t="s">
        <v>7</v>
      </c>
      <c r="B18" s="150"/>
      <c r="C18" s="153">
        <f>+C17</f>
        <v>0</v>
      </c>
      <c r="D18" s="153">
        <f>+D17</f>
        <v>472253.42000000004</v>
      </c>
      <c r="E18" s="153">
        <f>+E17</f>
        <v>2116.9899999999998</v>
      </c>
      <c r="F18" s="153">
        <f>+F17</f>
        <v>1491.12</v>
      </c>
      <c r="G18" s="153">
        <f>+G17</f>
        <v>471627.55000000005</v>
      </c>
      <c r="H18" s="153">
        <f t="shared" ref="H18" si="2">C18+D18-E18+F18-G18</f>
        <v>0</v>
      </c>
      <c r="I18" s="177">
        <f>H18/ H19</f>
        <v>0</v>
      </c>
      <c r="J18" s="26"/>
    </row>
    <row r="19" spans="1:10" ht="21" x14ac:dyDescent="0.35">
      <c r="A19" s="347" t="s">
        <v>5</v>
      </c>
      <c r="B19" s="348"/>
      <c r="C19" s="153">
        <f>+C13+C18+C16</f>
        <v>0</v>
      </c>
      <c r="D19" s="153">
        <f t="shared" ref="D19:F19" si="3">+D13+D18+D16</f>
        <v>472253.42000000004</v>
      </c>
      <c r="E19" s="153">
        <f t="shared" si="3"/>
        <v>2116.9899999999998</v>
      </c>
      <c r="F19" s="153">
        <f t="shared" si="3"/>
        <v>473118.67000000004</v>
      </c>
      <c r="G19" s="153">
        <f>+G13+G18+G16</f>
        <v>473118.67000000004</v>
      </c>
      <c r="H19" s="153">
        <f>+H13+H18+H16</f>
        <v>470136.43000000005</v>
      </c>
      <c r="I19" s="177">
        <f>H19/ H19</f>
        <v>1</v>
      </c>
    </row>
  </sheetData>
  <mergeCells count="10">
    <mergeCell ref="A19:B19"/>
    <mergeCell ref="A2:I2"/>
    <mergeCell ref="A4:I4"/>
    <mergeCell ref="A5:I5"/>
    <mergeCell ref="A6:A8"/>
    <mergeCell ref="B6:B8"/>
    <mergeCell ref="C6:C8"/>
    <mergeCell ref="H6:H8"/>
    <mergeCell ref="I6:I8"/>
    <mergeCell ref="E7:E8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2.5AB</oddHeader>
    <oddFooter>&amp;C&amp;F</oddFooter>
  </headerFooter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 codeName="Hoja17">
    <tabColor rgb="FF92D050"/>
  </sheetPr>
  <dimension ref="A1:J21"/>
  <sheetViews>
    <sheetView view="pageBreakPreview" topLeftCell="A4" zoomScale="85" zoomScaleNormal="90" zoomScaleSheetLayoutView="85" workbookViewId="0">
      <selection activeCell="H21" sqref="H21"/>
    </sheetView>
  </sheetViews>
  <sheetFormatPr baseColWidth="10" defaultColWidth="11.42578125" defaultRowHeight="12.75" x14ac:dyDescent="0.2"/>
  <cols>
    <col min="1" max="1" width="14.5703125" style="21" customWidth="1"/>
    <col min="2" max="2" width="35.140625" style="21" customWidth="1"/>
    <col min="3" max="7" width="16.28515625" style="21" customWidth="1"/>
    <col min="8" max="8" width="17.28515625" style="21" customWidth="1"/>
    <col min="9" max="10" width="11.42578125" style="21"/>
    <col min="11" max="11" width="16" style="21" customWidth="1"/>
    <col min="12" max="16384" width="11.42578125" style="21"/>
  </cols>
  <sheetData>
    <row r="1" spans="1:10" ht="20.25" x14ac:dyDescent="0.3">
      <c r="A1" s="285"/>
      <c r="B1" s="285"/>
      <c r="C1" s="285"/>
      <c r="D1" s="285"/>
      <c r="E1" s="285"/>
      <c r="F1" s="285"/>
      <c r="G1" s="285"/>
      <c r="H1" s="285"/>
      <c r="I1" s="285"/>
    </row>
    <row r="2" spans="1:10" ht="18" x14ac:dyDescent="0.25">
      <c r="A2" s="364" t="s">
        <v>1270</v>
      </c>
      <c r="B2" s="364"/>
      <c r="C2" s="364"/>
      <c r="D2" s="364"/>
      <c r="E2" s="364"/>
      <c r="F2" s="364"/>
      <c r="G2" s="364"/>
      <c r="H2" s="364"/>
      <c r="I2" s="364"/>
    </row>
    <row r="3" spans="1:10" ht="20.25" x14ac:dyDescent="0.3">
      <c r="A3" s="285" t="s">
        <v>114</v>
      </c>
      <c r="B3" s="285"/>
      <c r="C3" s="285"/>
      <c r="D3" s="285"/>
      <c r="E3" s="285"/>
      <c r="F3" s="285"/>
      <c r="G3" s="285"/>
      <c r="H3" s="285"/>
      <c r="I3" s="285"/>
    </row>
    <row r="4" spans="1:10" ht="20.25" x14ac:dyDescent="0.3">
      <c r="A4" s="291" t="s">
        <v>2152</v>
      </c>
      <c r="B4" s="291"/>
      <c r="C4" s="291"/>
      <c r="D4" s="291"/>
      <c r="E4" s="291"/>
      <c r="F4" s="291"/>
      <c r="G4" s="291"/>
      <c r="H4" s="291"/>
      <c r="I4" s="291"/>
    </row>
    <row r="5" spans="1:10" ht="20.25" x14ac:dyDescent="0.3">
      <c r="A5" s="291" t="s">
        <v>2174</v>
      </c>
      <c r="B5" s="291"/>
      <c r="C5" s="291"/>
      <c r="D5" s="291"/>
      <c r="E5" s="291"/>
      <c r="F5" s="291"/>
      <c r="G5" s="291"/>
      <c r="H5" s="291"/>
      <c r="I5" s="291"/>
    </row>
    <row r="6" spans="1:10" ht="30" customHeight="1" x14ac:dyDescent="0.2">
      <c r="A6" s="356" t="s">
        <v>25</v>
      </c>
      <c r="B6" s="359" t="s">
        <v>4</v>
      </c>
      <c r="C6" s="362" t="s">
        <v>93</v>
      </c>
      <c r="D6" s="363" t="s">
        <v>96</v>
      </c>
      <c r="E6" s="363"/>
      <c r="F6" s="363"/>
      <c r="G6" s="363"/>
      <c r="H6" s="362" t="s">
        <v>112</v>
      </c>
      <c r="I6" s="359" t="s">
        <v>2</v>
      </c>
    </row>
    <row r="7" spans="1:10" ht="30" customHeight="1" x14ac:dyDescent="0.2">
      <c r="A7" s="357"/>
      <c r="B7" s="360"/>
      <c r="C7" s="362"/>
      <c r="D7" s="363" t="s">
        <v>40</v>
      </c>
      <c r="E7" s="363" t="s">
        <v>111</v>
      </c>
      <c r="F7" s="363" t="s">
        <v>102</v>
      </c>
      <c r="G7" s="363"/>
      <c r="H7" s="362"/>
      <c r="I7" s="360"/>
    </row>
    <row r="8" spans="1:10" x14ac:dyDescent="0.2">
      <c r="A8" s="358"/>
      <c r="B8" s="361"/>
      <c r="C8" s="362"/>
      <c r="D8" s="363"/>
      <c r="E8" s="363"/>
      <c r="F8" s="98" t="s">
        <v>39</v>
      </c>
      <c r="G8" s="98" t="s">
        <v>38</v>
      </c>
      <c r="H8" s="362"/>
      <c r="I8" s="361"/>
    </row>
    <row r="9" spans="1:10" s="54" customFormat="1" ht="15.75" x14ac:dyDescent="0.2">
      <c r="A9" s="46">
        <v>1000</v>
      </c>
      <c r="B9" s="47" t="s">
        <v>22</v>
      </c>
      <c r="C9" s="48">
        <v>4261114.6000000006</v>
      </c>
      <c r="D9" s="50">
        <v>0</v>
      </c>
      <c r="E9" s="48">
        <v>0</v>
      </c>
      <c r="F9" s="51">
        <v>13917.589999999998</v>
      </c>
      <c r="G9" s="51">
        <v>3215981.5700000008</v>
      </c>
      <c r="H9" s="52">
        <v>1059050.6199999999</v>
      </c>
      <c r="I9" s="53">
        <f>+H9/H21</f>
        <v>0.15922969001572104</v>
      </c>
      <c r="J9" s="88"/>
    </row>
    <row r="10" spans="1:10" s="54" customFormat="1" ht="15.75" x14ac:dyDescent="0.2">
      <c r="A10" s="46">
        <v>2000</v>
      </c>
      <c r="B10" s="55" t="s">
        <v>106</v>
      </c>
      <c r="C10" s="56">
        <v>721115.86000000022</v>
      </c>
      <c r="D10" s="57">
        <v>0</v>
      </c>
      <c r="E10" s="56">
        <v>0</v>
      </c>
      <c r="F10" s="56">
        <v>1337046.3499999999</v>
      </c>
      <c r="G10" s="56">
        <v>636346.02000000025</v>
      </c>
      <c r="H10" s="105">
        <v>1421816.19</v>
      </c>
      <c r="I10" s="58">
        <f>+H10/H21</f>
        <v>0.21377198305500597</v>
      </c>
      <c r="J10" s="88"/>
    </row>
    <row r="11" spans="1:10" s="54" customFormat="1" ht="15.75" x14ac:dyDescent="0.2">
      <c r="A11" s="46">
        <v>3000</v>
      </c>
      <c r="B11" s="47" t="s">
        <v>21</v>
      </c>
      <c r="C11" s="56">
        <v>3283019.8300000005</v>
      </c>
      <c r="D11" s="57">
        <v>754483.17000000027</v>
      </c>
      <c r="E11" s="56">
        <v>0</v>
      </c>
      <c r="F11" s="56">
        <v>0</v>
      </c>
      <c r="G11" s="56">
        <v>51695.250000000007</v>
      </c>
      <c r="H11" s="105">
        <v>3985807.7500000009</v>
      </c>
      <c r="I11" s="58">
        <f>+H11/H21</f>
        <v>0.59927157447371004</v>
      </c>
      <c r="J11" s="88"/>
    </row>
    <row r="12" spans="1:10" s="54" customFormat="1" ht="25.5" x14ac:dyDescent="0.2">
      <c r="A12" s="46">
        <v>4000</v>
      </c>
      <c r="B12" s="59" t="s">
        <v>107</v>
      </c>
      <c r="C12" s="60">
        <v>0</v>
      </c>
      <c r="D12" s="52">
        <v>0</v>
      </c>
      <c r="E12" s="60">
        <v>0</v>
      </c>
      <c r="F12" s="56">
        <v>0</v>
      </c>
      <c r="G12" s="56">
        <v>0</v>
      </c>
      <c r="H12" s="105">
        <f t="shared" ref="H12:H15" si="0">C12+D12-E12+F12-G12</f>
        <v>0</v>
      </c>
      <c r="I12" s="58">
        <f>+H12/H21</f>
        <v>0</v>
      </c>
    </row>
    <row r="13" spans="1:10" s="54" customFormat="1" ht="15" x14ac:dyDescent="0.2">
      <c r="A13" s="61" t="s">
        <v>37</v>
      </c>
      <c r="B13" s="62"/>
      <c r="C13" s="63">
        <f>SUM(C9:C12)</f>
        <v>8265250.290000001</v>
      </c>
      <c r="D13" s="63">
        <f t="shared" ref="D13:F13" si="1">SUM(D9:D12)</f>
        <v>754483.17000000027</v>
      </c>
      <c r="E13" s="63">
        <f t="shared" si="1"/>
        <v>0</v>
      </c>
      <c r="F13" s="63">
        <f t="shared" si="1"/>
        <v>1350963.94</v>
      </c>
      <c r="G13" s="63">
        <f>SUM(G9:G12)</f>
        <v>3904022.8400000008</v>
      </c>
      <c r="H13" s="63">
        <f>SUM(H9:H12)</f>
        <v>6466674.5600000005</v>
      </c>
      <c r="I13" s="64">
        <f>SUM(I9:I12)</f>
        <v>0.97227324754443711</v>
      </c>
    </row>
    <row r="14" spans="1:10" s="54" customFormat="1" ht="25.5" x14ac:dyDescent="0.2">
      <c r="A14" s="32">
        <v>5000</v>
      </c>
      <c r="B14" s="59" t="s">
        <v>101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105">
        <v>0</v>
      </c>
      <c r="I14" s="58">
        <f>+H14/H21</f>
        <v>0</v>
      </c>
    </row>
    <row r="15" spans="1:10" s="54" customFormat="1" ht="18" customHeight="1" x14ac:dyDescent="0.2">
      <c r="A15" s="32">
        <v>6000</v>
      </c>
      <c r="B15" s="65" t="s">
        <v>36</v>
      </c>
      <c r="C15" s="56">
        <v>0</v>
      </c>
      <c r="D15" s="56">
        <v>0</v>
      </c>
      <c r="E15" s="56">
        <v>0</v>
      </c>
      <c r="F15" s="56">
        <v>0</v>
      </c>
      <c r="G15" s="56">
        <v>0</v>
      </c>
      <c r="H15" s="105">
        <f t="shared" si="0"/>
        <v>0</v>
      </c>
      <c r="I15" s="58">
        <f>+H15/H21</f>
        <v>0</v>
      </c>
    </row>
    <row r="16" spans="1:10" s="54" customFormat="1" ht="15" x14ac:dyDescent="0.2">
      <c r="A16" s="66" t="s">
        <v>92</v>
      </c>
      <c r="B16" s="62"/>
      <c r="C16" s="63">
        <f>SUM(C14:C15)</f>
        <v>0</v>
      </c>
      <c r="D16" s="63">
        <f t="shared" ref="D16:H16" si="2">SUM(D14:D15)</f>
        <v>0</v>
      </c>
      <c r="E16" s="63">
        <f t="shared" si="2"/>
        <v>0</v>
      </c>
      <c r="F16" s="63">
        <f t="shared" si="2"/>
        <v>0</v>
      </c>
      <c r="G16" s="63">
        <f t="shared" si="2"/>
        <v>0</v>
      </c>
      <c r="H16" s="67">
        <f t="shared" si="2"/>
        <v>0</v>
      </c>
      <c r="I16" s="64">
        <f>SUM(I14:I15)</f>
        <v>0</v>
      </c>
    </row>
    <row r="17" spans="1:9" s="54" customFormat="1" ht="15" x14ac:dyDescent="0.2">
      <c r="A17" s="68"/>
      <c r="B17" s="69"/>
      <c r="C17" s="50"/>
      <c r="D17" s="50"/>
      <c r="E17" s="50"/>
      <c r="F17" s="50"/>
      <c r="G17" s="50"/>
      <c r="H17" s="104"/>
      <c r="I17" s="58"/>
    </row>
    <row r="18" spans="1:9" s="54" customFormat="1" ht="15.75" x14ac:dyDescent="0.2">
      <c r="A18" s="45">
        <v>7000</v>
      </c>
      <c r="B18" s="70" t="s">
        <v>35</v>
      </c>
      <c r="C18" s="48">
        <v>0</v>
      </c>
      <c r="D18" s="212">
        <v>1176058.5199999998</v>
      </c>
      <c r="E18" s="48">
        <v>3544704.3600000008</v>
      </c>
      <c r="F18" s="48">
        <v>3690889.8500000006</v>
      </c>
      <c r="G18" s="48">
        <v>1137830.95</v>
      </c>
      <c r="H18" s="105">
        <v>184413.06</v>
      </c>
      <c r="I18" s="53">
        <f>+H18/H21</f>
        <v>2.7726752455563049E-2</v>
      </c>
    </row>
    <row r="19" spans="1:9" s="54" customFormat="1" ht="25.5" x14ac:dyDescent="0.2">
      <c r="A19" s="32">
        <v>8000</v>
      </c>
      <c r="B19" s="59" t="s">
        <v>108</v>
      </c>
      <c r="C19" s="56">
        <v>0</v>
      </c>
      <c r="D19" s="56">
        <v>0</v>
      </c>
      <c r="E19" s="56">
        <v>0</v>
      </c>
      <c r="F19" s="56">
        <v>0</v>
      </c>
      <c r="G19" s="56">
        <v>0</v>
      </c>
      <c r="H19" s="105">
        <f>C19+D19-E19+F19-G19</f>
        <v>0</v>
      </c>
      <c r="I19" s="58">
        <f>+H19/H21</f>
        <v>0</v>
      </c>
    </row>
    <row r="20" spans="1:9" s="54" customFormat="1" ht="15" x14ac:dyDescent="0.2">
      <c r="A20" s="66" t="s">
        <v>7</v>
      </c>
      <c r="B20" s="62"/>
      <c r="C20" s="63">
        <f t="shared" ref="C20:I20" si="3">SUM(C18:C19)</f>
        <v>0</v>
      </c>
      <c r="D20" s="63">
        <f t="shared" si="3"/>
        <v>1176058.5199999998</v>
      </c>
      <c r="E20" s="63">
        <f t="shared" si="3"/>
        <v>3544704.3600000008</v>
      </c>
      <c r="F20" s="63">
        <f t="shared" si="3"/>
        <v>3690889.8500000006</v>
      </c>
      <c r="G20" s="63">
        <f t="shared" si="3"/>
        <v>1137830.95</v>
      </c>
      <c r="H20" s="67">
        <f>SUM(H18:H19)</f>
        <v>184413.06</v>
      </c>
      <c r="I20" s="64">
        <f t="shared" si="3"/>
        <v>2.7726752455563049E-2</v>
      </c>
    </row>
    <row r="21" spans="1:9" s="54" customFormat="1" ht="18" x14ac:dyDescent="0.2">
      <c r="A21" s="365" t="s">
        <v>41</v>
      </c>
      <c r="B21" s="366"/>
      <c r="C21" s="63">
        <f>SUM(C20+C16+C13)</f>
        <v>8265250.290000001</v>
      </c>
      <c r="D21" s="63">
        <f t="shared" ref="D21:H21" si="4">SUM(D20+D16+D13)</f>
        <v>1930541.69</v>
      </c>
      <c r="E21" s="63">
        <f t="shared" si="4"/>
        <v>3544704.3600000008</v>
      </c>
      <c r="F21" s="63">
        <f t="shared" si="4"/>
        <v>5041853.790000001</v>
      </c>
      <c r="G21" s="63">
        <f t="shared" si="4"/>
        <v>5041853.790000001</v>
      </c>
      <c r="H21" s="63">
        <f t="shared" si="4"/>
        <v>6651087.6200000001</v>
      </c>
      <c r="I21" s="72">
        <f>I13+I16+I18+I19</f>
        <v>1.0000000000000002</v>
      </c>
    </row>
  </sheetData>
  <mergeCells count="15">
    <mergeCell ref="A21:B21"/>
    <mergeCell ref="A1:I1"/>
    <mergeCell ref="A3:I3"/>
    <mergeCell ref="A4:I4"/>
    <mergeCell ref="E7:E8"/>
    <mergeCell ref="C6:C8"/>
    <mergeCell ref="D6:G6"/>
    <mergeCell ref="H6:H8"/>
    <mergeCell ref="D7:D8"/>
    <mergeCell ref="F7:G7"/>
    <mergeCell ref="A6:A8"/>
    <mergeCell ref="B6:B8"/>
    <mergeCell ref="I6:I8"/>
    <mergeCell ref="A2:I2"/>
    <mergeCell ref="A5:I5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2.5AC</oddHeader>
    <oddFooter>&amp;F</oddFooter>
  </headerFooter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>
    <tabColor rgb="FF92D050"/>
  </sheetPr>
  <dimension ref="A1:J21"/>
  <sheetViews>
    <sheetView view="pageBreakPreview" topLeftCell="A16" zoomScale="85" zoomScaleNormal="90" zoomScaleSheetLayoutView="85" workbookViewId="0">
      <selection activeCell="K10" sqref="D10:K28"/>
    </sheetView>
  </sheetViews>
  <sheetFormatPr baseColWidth="10" defaultColWidth="11.42578125" defaultRowHeight="12.75" x14ac:dyDescent="0.2"/>
  <cols>
    <col min="1" max="1" width="14.5703125" style="21" customWidth="1"/>
    <col min="2" max="2" width="35.140625" style="21" customWidth="1"/>
    <col min="3" max="7" width="16.28515625" style="21" customWidth="1"/>
    <col min="8" max="8" width="17.28515625" style="21" customWidth="1"/>
    <col min="9" max="10" width="11.42578125" style="21"/>
    <col min="11" max="11" width="16" style="21" customWidth="1"/>
    <col min="12" max="16384" width="11.42578125" style="21"/>
  </cols>
  <sheetData>
    <row r="1" spans="1:10" ht="20.25" x14ac:dyDescent="0.3">
      <c r="A1" s="285"/>
      <c r="B1" s="285"/>
      <c r="C1" s="285"/>
      <c r="D1" s="285"/>
      <c r="E1" s="285"/>
      <c r="F1" s="285"/>
      <c r="G1" s="285"/>
      <c r="H1" s="285"/>
      <c r="I1" s="285"/>
    </row>
    <row r="2" spans="1:10" ht="18" x14ac:dyDescent="0.25">
      <c r="A2" s="364" t="s">
        <v>1270</v>
      </c>
      <c r="B2" s="364"/>
      <c r="C2" s="364"/>
      <c r="D2" s="364"/>
      <c r="E2" s="364"/>
      <c r="F2" s="364"/>
      <c r="G2" s="364"/>
      <c r="H2" s="364"/>
      <c r="I2" s="364"/>
    </row>
    <row r="3" spans="1:10" ht="20.25" x14ac:dyDescent="0.3">
      <c r="A3" s="285" t="s">
        <v>114</v>
      </c>
      <c r="B3" s="285"/>
      <c r="C3" s="285"/>
      <c r="D3" s="285"/>
      <c r="E3" s="285"/>
      <c r="F3" s="285"/>
      <c r="G3" s="285"/>
      <c r="H3" s="285"/>
      <c r="I3" s="285"/>
    </row>
    <row r="4" spans="1:10" ht="20.25" x14ac:dyDescent="0.3">
      <c r="A4" s="291" t="s">
        <v>2152</v>
      </c>
      <c r="B4" s="291"/>
      <c r="C4" s="291"/>
      <c r="D4" s="291"/>
      <c r="E4" s="291"/>
      <c r="F4" s="291"/>
      <c r="G4" s="291"/>
      <c r="H4" s="291"/>
      <c r="I4" s="291"/>
    </row>
    <row r="5" spans="1:10" ht="20.25" x14ac:dyDescent="0.3">
      <c r="A5" s="291" t="s">
        <v>2176</v>
      </c>
      <c r="B5" s="291"/>
      <c r="C5" s="291"/>
      <c r="D5" s="291"/>
      <c r="E5" s="291"/>
      <c r="F5" s="291"/>
      <c r="G5" s="291"/>
      <c r="H5" s="291"/>
      <c r="I5" s="291"/>
    </row>
    <row r="6" spans="1:10" ht="30" customHeight="1" x14ac:dyDescent="0.2">
      <c r="A6" s="356" t="s">
        <v>25</v>
      </c>
      <c r="B6" s="359" t="s">
        <v>4</v>
      </c>
      <c r="C6" s="362" t="s">
        <v>93</v>
      </c>
      <c r="D6" s="363" t="s">
        <v>96</v>
      </c>
      <c r="E6" s="363"/>
      <c r="F6" s="363"/>
      <c r="G6" s="363"/>
      <c r="H6" s="362" t="s">
        <v>112</v>
      </c>
      <c r="I6" s="359" t="s">
        <v>2</v>
      </c>
    </row>
    <row r="7" spans="1:10" ht="30" customHeight="1" x14ac:dyDescent="0.2">
      <c r="A7" s="357"/>
      <c r="B7" s="360"/>
      <c r="C7" s="362"/>
      <c r="D7" s="363" t="s">
        <v>40</v>
      </c>
      <c r="E7" s="363" t="s">
        <v>111</v>
      </c>
      <c r="F7" s="363" t="s">
        <v>102</v>
      </c>
      <c r="G7" s="363"/>
      <c r="H7" s="362"/>
      <c r="I7" s="360"/>
    </row>
    <row r="8" spans="1:10" x14ac:dyDescent="0.2">
      <c r="A8" s="358"/>
      <c r="B8" s="361"/>
      <c r="C8" s="362"/>
      <c r="D8" s="363"/>
      <c r="E8" s="363"/>
      <c r="F8" s="161" t="s">
        <v>39</v>
      </c>
      <c r="G8" s="161" t="s">
        <v>38</v>
      </c>
      <c r="H8" s="362"/>
      <c r="I8" s="361"/>
    </row>
    <row r="9" spans="1:10" s="54" customFormat="1" ht="15.75" x14ac:dyDescent="0.2">
      <c r="A9" s="46">
        <v>1000</v>
      </c>
      <c r="B9" s="47" t="s">
        <v>22</v>
      </c>
      <c r="C9" s="48">
        <v>0</v>
      </c>
      <c r="D9" s="50">
        <v>0</v>
      </c>
      <c r="E9" s="48">
        <v>0</v>
      </c>
      <c r="F9" s="51">
        <v>0</v>
      </c>
      <c r="G9" s="51">
        <v>0</v>
      </c>
      <c r="H9" s="105">
        <v>0</v>
      </c>
      <c r="I9" s="53">
        <f>+H9/H21</f>
        <v>0</v>
      </c>
      <c r="J9" s="88"/>
    </row>
    <row r="10" spans="1:10" s="54" customFormat="1" ht="15.75" x14ac:dyDescent="0.2">
      <c r="A10" s="46">
        <v>2000</v>
      </c>
      <c r="B10" s="55" t="s">
        <v>106</v>
      </c>
      <c r="C10" s="56">
        <v>0</v>
      </c>
      <c r="D10" s="57">
        <v>0</v>
      </c>
      <c r="E10" s="56">
        <v>0</v>
      </c>
      <c r="F10" s="56">
        <v>99292.530000000028</v>
      </c>
      <c r="G10" s="56">
        <v>6.9999999999999993E-2</v>
      </c>
      <c r="H10" s="105">
        <v>99292.460000000021</v>
      </c>
      <c r="I10" s="58">
        <f>+H10/H21</f>
        <v>0.94306055601867922</v>
      </c>
      <c r="J10" s="88"/>
    </row>
    <row r="11" spans="1:10" s="54" customFormat="1" ht="15.75" x14ac:dyDescent="0.2">
      <c r="A11" s="46">
        <v>3000</v>
      </c>
      <c r="B11" s="47" t="s">
        <v>21</v>
      </c>
      <c r="C11" s="56">
        <v>0</v>
      </c>
      <c r="D11" s="57">
        <v>0</v>
      </c>
      <c r="E11" s="56">
        <v>0</v>
      </c>
      <c r="F11" s="56">
        <v>0</v>
      </c>
      <c r="G11" s="56">
        <v>0</v>
      </c>
      <c r="H11" s="105">
        <v>0</v>
      </c>
      <c r="I11" s="58">
        <f>+H11/H21</f>
        <v>0</v>
      </c>
      <c r="J11" s="88"/>
    </row>
    <row r="12" spans="1:10" s="54" customFormat="1" ht="25.5" x14ac:dyDescent="0.2">
      <c r="A12" s="46">
        <v>4000</v>
      </c>
      <c r="B12" s="59" t="s">
        <v>107</v>
      </c>
      <c r="C12" s="60">
        <v>0</v>
      </c>
      <c r="D12" s="105">
        <v>0</v>
      </c>
      <c r="E12" s="60">
        <v>0</v>
      </c>
      <c r="F12" s="56">
        <v>0</v>
      </c>
      <c r="G12" s="56">
        <v>0</v>
      </c>
      <c r="H12" s="105">
        <v>0</v>
      </c>
      <c r="I12" s="58">
        <f>+H12/H21</f>
        <v>0</v>
      </c>
    </row>
    <row r="13" spans="1:10" s="54" customFormat="1" ht="15" x14ac:dyDescent="0.2">
      <c r="A13" s="61" t="s">
        <v>37</v>
      </c>
      <c r="B13" s="62"/>
      <c r="C13" s="63">
        <f>SUM(C9:C12)</f>
        <v>0</v>
      </c>
      <c r="D13" s="63">
        <f t="shared" ref="D13:H13" si="0">SUM(D9:D12)</f>
        <v>0</v>
      </c>
      <c r="E13" s="63">
        <f t="shared" si="0"/>
        <v>0</v>
      </c>
      <c r="F13" s="63">
        <f t="shared" si="0"/>
        <v>99292.530000000028</v>
      </c>
      <c r="G13" s="63">
        <f t="shared" si="0"/>
        <v>6.9999999999999993E-2</v>
      </c>
      <c r="H13" s="63">
        <f t="shared" si="0"/>
        <v>99292.460000000021</v>
      </c>
      <c r="I13" s="64">
        <f>SUM(I9:I11)</f>
        <v>0.94306055601867922</v>
      </c>
    </row>
    <row r="14" spans="1:10" s="54" customFormat="1" ht="25.5" x14ac:dyDescent="0.2">
      <c r="A14" s="32">
        <v>5000</v>
      </c>
      <c r="B14" s="59" t="s">
        <v>101</v>
      </c>
      <c r="C14" s="56">
        <v>0</v>
      </c>
      <c r="D14" s="56">
        <v>0</v>
      </c>
      <c r="E14" s="56">
        <v>0</v>
      </c>
      <c r="F14" s="56">
        <v>5995.0099999999993</v>
      </c>
      <c r="G14" s="56">
        <v>0</v>
      </c>
      <c r="H14" s="105">
        <v>5995.0099999999993</v>
      </c>
      <c r="I14" s="58">
        <f>+H14/H21</f>
        <v>5.6939443981320836E-2</v>
      </c>
    </row>
    <row r="15" spans="1:10" s="54" customFormat="1" ht="18" customHeight="1" x14ac:dyDescent="0.2">
      <c r="A15" s="32">
        <v>6000</v>
      </c>
      <c r="B15" s="65" t="s">
        <v>36</v>
      </c>
      <c r="C15" s="56">
        <v>0</v>
      </c>
      <c r="D15" s="56">
        <v>0</v>
      </c>
      <c r="E15" s="56">
        <v>0</v>
      </c>
      <c r="F15" s="56">
        <v>0</v>
      </c>
      <c r="G15" s="56">
        <v>0</v>
      </c>
      <c r="H15" s="105">
        <v>0</v>
      </c>
      <c r="I15" s="58">
        <f>+H15/H21</f>
        <v>0</v>
      </c>
    </row>
    <row r="16" spans="1:10" s="54" customFormat="1" ht="15" x14ac:dyDescent="0.2">
      <c r="A16" s="66" t="s">
        <v>92</v>
      </c>
      <c r="B16" s="62"/>
      <c r="C16" s="63">
        <f>SUM(C14:C15)</f>
        <v>0</v>
      </c>
      <c r="D16" s="63">
        <f t="shared" ref="D16:H16" si="1">SUM(D14:D15)</f>
        <v>0</v>
      </c>
      <c r="E16" s="63">
        <f t="shared" si="1"/>
        <v>0</v>
      </c>
      <c r="F16" s="63">
        <f t="shared" si="1"/>
        <v>5995.0099999999993</v>
      </c>
      <c r="G16" s="63">
        <f t="shared" si="1"/>
        <v>0</v>
      </c>
      <c r="H16" s="106">
        <f t="shared" si="1"/>
        <v>5995.0099999999993</v>
      </c>
      <c r="I16" s="64">
        <f>SUM(I14:I15)</f>
        <v>5.6939443981320836E-2</v>
      </c>
    </row>
    <row r="17" spans="1:9" s="54" customFormat="1" ht="15" x14ac:dyDescent="0.2">
      <c r="A17" s="68"/>
      <c r="B17" s="69"/>
      <c r="C17" s="50"/>
      <c r="D17" s="50"/>
      <c r="E17" s="50"/>
      <c r="F17" s="50"/>
      <c r="G17" s="50"/>
      <c r="H17" s="104"/>
      <c r="I17" s="58"/>
    </row>
    <row r="18" spans="1:9" s="54" customFormat="1" ht="15.75" x14ac:dyDescent="0.2">
      <c r="A18" s="45">
        <v>7000</v>
      </c>
      <c r="B18" s="70" t="s">
        <v>35</v>
      </c>
      <c r="C18" s="48">
        <v>0</v>
      </c>
      <c r="D18" s="212">
        <v>105753.70999999999</v>
      </c>
      <c r="E18" s="48">
        <v>466.23999999999995</v>
      </c>
      <c r="F18" s="48">
        <v>0</v>
      </c>
      <c r="G18" s="48">
        <v>105287.46999999999</v>
      </c>
      <c r="H18" s="105">
        <v>0</v>
      </c>
      <c r="I18" s="53">
        <f>+H18/H21</f>
        <v>0</v>
      </c>
    </row>
    <row r="19" spans="1:9" s="54" customFormat="1" ht="25.5" x14ac:dyDescent="0.2">
      <c r="A19" s="32">
        <v>8000</v>
      </c>
      <c r="B19" s="59" t="s">
        <v>108</v>
      </c>
      <c r="C19" s="56">
        <v>0</v>
      </c>
      <c r="D19" s="56">
        <v>0</v>
      </c>
      <c r="E19" s="56">
        <v>0</v>
      </c>
      <c r="F19" s="56">
        <v>0</v>
      </c>
      <c r="G19" s="56">
        <v>0</v>
      </c>
      <c r="H19" s="105">
        <f>C19+D19-E19+F19-G19</f>
        <v>0</v>
      </c>
      <c r="I19" s="58">
        <f>+H19/H21</f>
        <v>0</v>
      </c>
    </row>
    <row r="20" spans="1:9" s="54" customFormat="1" ht="15" x14ac:dyDescent="0.2">
      <c r="A20" s="66" t="s">
        <v>7</v>
      </c>
      <c r="B20" s="62"/>
      <c r="C20" s="63">
        <f t="shared" ref="C20:I20" si="2">SUM(C18:C19)</f>
        <v>0</v>
      </c>
      <c r="D20" s="63">
        <f t="shared" si="2"/>
        <v>105753.70999999999</v>
      </c>
      <c r="E20" s="63">
        <f t="shared" si="2"/>
        <v>466.23999999999995</v>
      </c>
      <c r="F20" s="63">
        <f t="shared" si="2"/>
        <v>0</v>
      </c>
      <c r="G20" s="63">
        <f t="shared" si="2"/>
        <v>105287.46999999999</v>
      </c>
      <c r="H20" s="106">
        <f t="shared" si="2"/>
        <v>0</v>
      </c>
      <c r="I20" s="64">
        <f t="shared" si="2"/>
        <v>0</v>
      </c>
    </row>
    <row r="21" spans="1:9" s="54" customFormat="1" ht="18" x14ac:dyDescent="0.2">
      <c r="A21" s="365" t="s">
        <v>41</v>
      </c>
      <c r="B21" s="366"/>
      <c r="C21" s="63">
        <f t="shared" ref="C21:H21" si="3">SUM(C20+C16+C13)</f>
        <v>0</v>
      </c>
      <c r="D21" s="63">
        <f t="shared" si="3"/>
        <v>105753.70999999999</v>
      </c>
      <c r="E21" s="63">
        <f t="shared" si="3"/>
        <v>466.23999999999995</v>
      </c>
      <c r="F21" s="63">
        <f t="shared" si="3"/>
        <v>105287.54000000002</v>
      </c>
      <c r="G21" s="63">
        <f t="shared" si="3"/>
        <v>105287.54</v>
      </c>
      <c r="H21" s="63">
        <f t="shared" si="3"/>
        <v>105287.47000000002</v>
      </c>
      <c r="I21" s="72">
        <f>I13+I16+I18+I19</f>
        <v>1</v>
      </c>
    </row>
  </sheetData>
  <mergeCells count="15">
    <mergeCell ref="A1:I1"/>
    <mergeCell ref="A2:I2"/>
    <mergeCell ref="A3:I3"/>
    <mergeCell ref="A4:I4"/>
    <mergeCell ref="A5:I5"/>
    <mergeCell ref="I6:I8"/>
    <mergeCell ref="D7:D8"/>
    <mergeCell ref="E7:E8"/>
    <mergeCell ref="F7:G7"/>
    <mergeCell ref="A21:B21"/>
    <mergeCell ref="A6:A8"/>
    <mergeCell ref="B6:B8"/>
    <mergeCell ref="C6:C8"/>
    <mergeCell ref="D6:G6"/>
    <mergeCell ref="H6:H8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2.5AD</oddHeader>
    <oddFooter>&amp;F</oddFooter>
  </headerFooter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>
    <tabColor rgb="FF92D050"/>
  </sheetPr>
  <dimension ref="A2:AA644"/>
  <sheetViews>
    <sheetView view="pageBreakPreview" topLeftCell="A633" zoomScale="70" zoomScaleNormal="82" zoomScaleSheetLayoutView="70" workbookViewId="0">
      <selection activeCell="E12" sqref="E12"/>
    </sheetView>
  </sheetViews>
  <sheetFormatPr baseColWidth="10" defaultRowHeight="15" x14ac:dyDescent="0.25"/>
  <cols>
    <col min="1" max="1" width="8.85546875" style="271" customWidth="1"/>
    <col min="2" max="2" width="5.7109375" style="271" customWidth="1"/>
    <col min="3" max="4" width="10.7109375" style="271" customWidth="1"/>
    <col min="5" max="5" width="30.7109375" style="272" customWidth="1"/>
    <col min="6" max="6" width="10.7109375" style="271" customWidth="1"/>
    <col min="7" max="7" width="17.7109375" style="272" customWidth="1"/>
    <col min="8" max="9" width="5.7109375" style="271" customWidth="1"/>
    <col min="10" max="10" width="10.7109375" style="271" customWidth="1"/>
    <col min="11" max="14" width="8.7109375" style="271" customWidth="1"/>
    <col min="15" max="15" width="19.42578125" style="272" customWidth="1"/>
    <col min="16" max="16" width="14.85546875" style="273" bestFit="1" customWidth="1"/>
    <col min="17" max="17" width="18.140625" style="271" customWidth="1"/>
    <col min="18" max="18" width="15.28515625" style="273" customWidth="1"/>
    <col min="19" max="19" width="15.5703125" style="273" customWidth="1"/>
    <col min="20" max="20" width="15.85546875" style="273" customWidth="1"/>
    <col min="21" max="21" width="16" style="273" customWidth="1"/>
    <col min="22" max="22" width="17.85546875" style="273" customWidth="1"/>
    <col min="23" max="23" width="17" style="273" customWidth="1"/>
    <col min="24" max="25" width="6.7109375" style="271" customWidth="1"/>
    <col min="26" max="16384" width="11.42578125" style="271"/>
  </cols>
  <sheetData>
    <row r="2" spans="1:26" s="266" customFormat="1" ht="18.75" x14ac:dyDescent="0.3">
      <c r="A2" s="190" t="s">
        <v>1272</v>
      </c>
      <c r="B2" s="263"/>
      <c r="C2" s="263"/>
      <c r="D2" s="263"/>
      <c r="E2" s="264"/>
      <c r="F2" s="263"/>
      <c r="G2" s="264"/>
      <c r="H2" s="263"/>
      <c r="I2" s="263"/>
      <c r="J2" s="263"/>
      <c r="K2" s="263"/>
      <c r="L2" s="263"/>
      <c r="M2" s="263"/>
      <c r="N2" s="263"/>
      <c r="O2" s="264"/>
      <c r="P2" s="265"/>
      <c r="Q2" s="263"/>
      <c r="R2" s="265"/>
      <c r="S2" s="265"/>
      <c r="T2" s="265"/>
      <c r="U2" s="265"/>
      <c r="V2" s="265"/>
      <c r="W2" s="265"/>
      <c r="X2" s="263"/>
      <c r="Y2" s="263"/>
    </row>
    <row r="3" spans="1:26" s="266" customFormat="1" ht="15.75" x14ac:dyDescent="0.25">
      <c r="A3" s="267" t="s">
        <v>116</v>
      </c>
      <c r="B3" s="263"/>
      <c r="C3" s="263"/>
      <c r="D3" s="263"/>
      <c r="E3" s="264"/>
      <c r="F3" s="263"/>
      <c r="G3" s="264"/>
      <c r="H3" s="263"/>
      <c r="I3" s="263"/>
      <c r="J3" s="263"/>
      <c r="K3" s="263"/>
      <c r="L3" s="263"/>
      <c r="M3" s="263"/>
      <c r="N3" s="263"/>
      <c r="O3" s="264"/>
      <c r="P3" s="265"/>
      <c r="Q3" s="263"/>
      <c r="R3" s="265"/>
      <c r="S3" s="265"/>
      <c r="T3" s="265"/>
      <c r="U3" s="265"/>
      <c r="V3" s="265"/>
      <c r="W3" s="265"/>
      <c r="X3" s="263"/>
      <c r="Y3" s="263"/>
    </row>
    <row r="4" spans="1:26" s="266" customFormat="1" x14ac:dyDescent="0.25">
      <c r="A4" s="263" t="s">
        <v>881</v>
      </c>
      <c r="B4" s="263"/>
      <c r="C4" s="263"/>
      <c r="D4" s="263"/>
      <c r="E4" s="264"/>
      <c r="F4" s="263"/>
      <c r="G4" s="264"/>
      <c r="H4" s="263"/>
      <c r="I4" s="263"/>
      <c r="J4" s="263"/>
      <c r="K4" s="263"/>
      <c r="L4" s="263"/>
      <c r="M4" s="263"/>
      <c r="N4" s="263"/>
      <c r="O4" s="264"/>
      <c r="P4" s="265"/>
      <c r="Q4" s="263"/>
      <c r="R4" s="265"/>
      <c r="S4" s="265"/>
      <c r="T4" s="265"/>
      <c r="U4" s="265"/>
      <c r="V4" s="265"/>
      <c r="W4" s="265"/>
      <c r="X4" s="263"/>
      <c r="Y4" s="263"/>
    </row>
    <row r="5" spans="1:26" x14ac:dyDescent="0.25">
      <c r="A5" s="268" t="s">
        <v>882</v>
      </c>
      <c r="B5" s="268"/>
      <c r="C5" s="268"/>
      <c r="D5" s="268"/>
      <c r="E5" s="269"/>
      <c r="F5" s="268"/>
      <c r="G5" s="269"/>
      <c r="H5" s="268"/>
      <c r="I5" s="268"/>
      <c r="J5" s="268"/>
      <c r="K5" s="268"/>
      <c r="L5" s="268"/>
      <c r="M5" s="268"/>
      <c r="N5" s="268"/>
      <c r="O5" s="269"/>
      <c r="P5" s="270"/>
      <c r="Q5" s="268"/>
      <c r="R5" s="270"/>
      <c r="S5" s="270"/>
      <c r="T5" s="270"/>
      <c r="U5" s="270"/>
      <c r="V5" s="270"/>
      <c r="W5" s="270"/>
      <c r="X5" s="268"/>
      <c r="Y5" s="268"/>
    </row>
    <row r="6" spans="1:26" x14ac:dyDescent="0.25">
      <c r="A6" s="268"/>
      <c r="B6" s="268"/>
      <c r="C6" s="268"/>
      <c r="D6" s="268"/>
      <c r="E6" s="269"/>
      <c r="F6" s="268"/>
      <c r="G6" s="269"/>
      <c r="H6" s="268"/>
      <c r="I6" s="268"/>
      <c r="J6" s="268"/>
      <c r="K6" s="268"/>
      <c r="L6" s="268"/>
      <c r="M6" s="268"/>
      <c r="N6" s="268"/>
      <c r="O6" s="269"/>
      <c r="P6" s="270"/>
      <c r="Q6" s="268"/>
      <c r="R6" s="270"/>
      <c r="S6" s="270"/>
      <c r="T6" s="270"/>
      <c r="U6" s="270"/>
      <c r="V6" s="270"/>
      <c r="W6" s="270"/>
      <c r="X6" s="268"/>
      <c r="Y6" s="268"/>
    </row>
    <row r="8" spans="1:26" s="266" customFormat="1" x14ac:dyDescent="0.25">
      <c r="A8" s="382" t="s">
        <v>72</v>
      </c>
      <c r="B8" s="382" t="s">
        <v>883</v>
      </c>
      <c r="C8" s="384" t="s">
        <v>884</v>
      </c>
      <c r="D8" s="384" t="s">
        <v>885</v>
      </c>
      <c r="E8" s="384" t="s">
        <v>44</v>
      </c>
      <c r="F8" s="380" t="s">
        <v>71</v>
      </c>
      <c r="G8" s="381"/>
      <c r="H8" s="380" t="s">
        <v>70</v>
      </c>
      <c r="I8" s="381"/>
      <c r="J8" s="384" t="s">
        <v>886</v>
      </c>
      <c r="K8" s="380" t="s">
        <v>69</v>
      </c>
      <c r="L8" s="390"/>
      <c r="M8" s="390"/>
      <c r="N8" s="381"/>
      <c r="O8" s="384" t="s">
        <v>887</v>
      </c>
      <c r="P8" s="386" t="s">
        <v>888</v>
      </c>
      <c r="Q8" s="384" t="s">
        <v>889</v>
      </c>
      <c r="R8" s="386" t="s">
        <v>890</v>
      </c>
      <c r="S8" s="386" t="s">
        <v>891</v>
      </c>
      <c r="T8" s="386" t="s">
        <v>892</v>
      </c>
      <c r="U8" s="386" t="s">
        <v>98</v>
      </c>
      <c r="V8" s="386" t="s">
        <v>893</v>
      </c>
      <c r="W8" s="386" t="s">
        <v>894</v>
      </c>
      <c r="X8" s="380" t="s">
        <v>68</v>
      </c>
      <c r="Y8" s="381"/>
    </row>
    <row r="9" spans="1:26" s="266" customFormat="1" x14ac:dyDescent="0.25">
      <c r="A9" s="391"/>
      <c r="B9" s="391"/>
      <c r="C9" s="389"/>
      <c r="D9" s="389"/>
      <c r="E9" s="389"/>
      <c r="F9" s="382" t="s">
        <v>67</v>
      </c>
      <c r="G9" s="384" t="s">
        <v>44</v>
      </c>
      <c r="H9" s="384" t="s">
        <v>66</v>
      </c>
      <c r="I9" s="384" t="s">
        <v>65</v>
      </c>
      <c r="J9" s="389"/>
      <c r="K9" s="380" t="s">
        <v>48</v>
      </c>
      <c r="L9" s="381"/>
      <c r="M9" s="380" t="s">
        <v>47</v>
      </c>
      <c r="N9" s="381"/>
      <c r="O9" s="389"/>
      <c r="P9" s="387"/>
      <c r="Q9" s="389"/>
      <c r="R9" s="387"/>
      <c r="S9" s="387"/>
      <c r="T9" s="387"/>
      <c r="U9" s="387"/>
      <c r="V9" s="387"/>
      <c r="W9" s="387"/>
      <c r="X9" s="384" t="s">
        <v>895</v>
      </c>
      <c r="Y9" s="382" t="s">
        <v>51</v>
      </c>
    </row>
    <row r="10" spans="1:26" s="266" customFormat="1" x14ac:dyDescent="0.25">
      <c r="A10" s="383"/>
      <c r="B10" s="383"/>
      <c r="C10" s="385"/>
      <c r="D10" s="385"/>
      <c r="E10" s="385"/>
      <c r="F10" s="383"/>
      <c r="G10" s="385"/>
      <c r="H10" s="385"/>
      <c r="I10" s="385"/>
      <c r="J10" s="385"/>
      <c r="K10" s="157" t="s">
        <v>50</v>
      </c>
      <c r="L10" s="157" t="s">
        <v>64</v>
      </c>
      <c r="M10" s="157" t="s">
        <v>50</v>
      </c>
      <c r="N10" s="157" t="s">
        <v>64</v>
      </c>
      <c r="O10" s="385"/>
      <c r="P10" s="388"/>
      <c r="Q10" s="385"/>
      <c r="R10" s="388"/>
      <c r="S10" s="388"/>
      <c r="T10" s="388"/>
      <c r="U10" s="388"/>
      <c r="V10" s="388"/>
      <c r="W10" s="388"/>
      <c r="X10" s="385"/>
      <c r="Y10" s="383"/>
    </row>
    <row r="11" spans="1:26" s="211" customFormat="1" ht="12.75" x14ac:dyDescent="0.2">
      <c r="A11" s="259" t="s">
        <v>1273</v>
      </c>
      <c r="B11" s="188"/>
      <c r="C11" s="188"/>
      <c r="D11" s="188"/>
      <c r="E11" s="189"/>
      <c r="F11" s="188"/>
      <c r="G11" s="189"/>
      <c r="H11" s="188"/>
      <c r="I11" s="188"/>
      <c r="J11" s="188"/>
      <c r="K11" s="188"/>
      <c r="L11" s="188"/>
      <c r="M11" s="188"/>
      <c r="N11" s="188"/>
      <c r="O11" s="189"/>
      <c r="P11" s="260"/>
      <c r="Q11" s="188"/>
      <c r="R11" s="260"/>
      <c r="S11" s="260"/>
      <c r="T11" s="260"/>
      <c r="U11" s="260"/>
      <c r="V11" s="260"/>
      <c r="W11" s="260"/>
      <c r="X11" s="188"/>
      <c r="Y11" s="188"/>
    </row>
    <row r="12" spans="1:26" s="211" customFormat="1" ht="63.75" x14ac:dyDescent="0.2">
      <c r="A12" s="188">
        <v>1</v>
      </c>
      <c r="B12" s="188" t="s">
        <v>309</v>
      </c>
      <c r="C12" s="188" t="s">
        <v>121</v>
      </c>
      <c r="D12" s="188" t="s">
        <v>404</v>
      </c>
      <c r="E12" s="189" t="s">
        <v>1274</v>
      </c>
      <c r="F12" s="188" t="s">
        <v>1275</v>
      </c>
      <c r="G12" s="189" t="s">
        <v>1179</v>
      </c>
      <c r="H12" s="188">
        <v>1</v>
      </c>
      <c r="I12" s="188">
        <v>1</v>
      </c>
      <c r="J12" s="188" t="s">
        <v>375</v>
      </c>
      <c r="K12" s="188" t="s">
        <v>450</v>
      </c>
      <c r="L12" s="188" t="s">
        <v>451</v>
      </c>
      <c r="M12" s="188" t="s">
        <v>450</v>
      </c>
      <c r="N12" s="188" t="s">
        <v>451</v>
      </c>
      <c r="O12" s="189" t="s">
        <v>1211</v>
      </c>
      <c r="P12" s="260">
        <v>400000.00000000006</v>
      </c>
      <c r="Q12" s="188" t="s">
        <v>1183</v>
      </c>
      <c r="R12" s="260">
        <v>0</v>
      </c>
      <c r="S12" s="260">
        <v>400000.00000000006</v>
      </c>
      <c r="T12" s="260">
        <v>400000.00000000006</v>
      </c>
      <c r="U12" s="260">
        <v>400000.00000000006</v>
      </c>
      <c r="V12" s="260">
        <v>400000.00000000006</v>
      </c>
      <c r="W12" s="260">
        <v>400000.00000000006</v>
      </c>
      <c r="X12" s="188">
        <v>100</v>
      </c>
      <c r="Y12" s="188">
        <v>100</v>
      </c>
    </row>
    <row r="13" spans="1:26" s="211" customFormat="1" ht="12.75" x14ac:dyDescent="0.2">
      <c r="A13" s="259" t="s">
        <v>1276</v>
      </c>
      <c r="B13" s="188"/>
      <c r="C13" s="188"/>
      <c r="D13" s="188"/>
      <c r="E13" s="189"/>
      <c r="F13" s="188">
        <v>1</v>
      </c>
      <c r="G13" s="189"/>
      <c r="H13" s="188"/>
      <c r="I13" s="188"/>
      <c r="J13" s="188"/>
      <c r="K13" s="188"/>
      <c r="L13" s="188"/>
      <c r="M13" s="188"/>
      <c r="N13" s="188"/>
      <c r="O13" s="189"/>
      <c r="P13" s="260"/>
      <c r="Q13" s="188"/>
      <c r="R13" s="260"/>
      <c r="S13" s="260"/>
      <c r="T13" s="260"/>
      <c r="U13" s="260"/>
      <c r="V13" s="260"/>
      <c r="W13" s="260"/>
      <c r="X13" s="188"/>
      <c r="Y13" s="188"/>
    </row>
    <row r="14" spans="1:26" s="211" customFormat="1" ht="12.75" x14ac:dyDescent="0.2">
      <c r="A14" s="259" t="s">
        <v>1277</v>
      </c>
      <c r="B14" s="188"/>
      <c r="C14" s="188"/>
      <c r="D14" s="188"/>
      <c r="E14" s="189"/>
      <c r="F14" s="188"/>
      <c r="G14" s="189"/>
      <c r="H14" s="188"/>
      <c r="I14" s="188"/>
      <c r="J14" s="188"/>
      <c r="K14" s="188"/>
      <c r="L14" s="188"/>
      <c r="M14" s="188"/>
      <c r="N14" s="188"/>
      <c r="O14" s="189"/>
      <c r="P14" s="260"/>
      <c r="Q14" s="188"/>
      <c r="R14" s="260"/>
      <c r="S14" s="260"/>
      <c r="T14" s="260"/>
      <c r="U14" s="260"/>
      <c r="V14" s="260"/>
      <c r="W14" s="260"/>
      <c r="X14" s="188"/>
      <c r="Y14" s="188"/>
    </row>
    <row r="15" spans="1:26" s="188" customFormat="1" ht="76.5" x14ac:dyDescent="0.2">
      <c r="A15" s="188">
        <v>1</v>
      </c>
      <c r="B15" s="188" t="s">
        <v>161</v>
      </c>
      <c r="C15" s="188" t="s">
        <v>452</v>
      </c>
      <c r="D15" s="188" t="s">
        <v>208</v>
      </c>
      <c r="E15" s="189" t="s">
        <v>453</v>
      </c>
      <c r="F15" s="188" t="s">
        <v>1278</v>
      </c>
      <c r="G15" s="189" t="s">
        <v>1279</v>
      </c>
      <c r="H15" s="188">
        <v>1</v>
      </c>
      <c r="I15" s="188">
        <v>1</v>
      </c>
      <c r="J15" s="188" t="s">
        <v>162</v>
      </c>
      <c r="K15" s="188" t="s">
        <v>454</v>
      </c>
      <c r="L15" s="188" t="s">
        <v>455</v>
      </c>
      <c r="M15" s="188" t="s">
        <v>456</v>
      </c>
      <c r="N15" s="188" t="s">
        <v>457</v>
      </c>
      <c r="O15" s="189" t="s">
        <v>1182</v>
      </c>
      <c r="P15" s="260">
        <v>21599.66</v>
      </c>
      <c r="Q15" s="188" t="s">
        <v>1280</v>
      </c>
      <c r="R15" s="260">
        <v>0</v>
      </c>
      <c r="S15" s="260">
        <v>21599.66</v>
      </c>
      <c r="T15" s="260">
        <v>21599.66</v>
      </c>
      <c r="U15" s="260">
        <v>21599.66</v>
      </c>
      <c r="V15" s="260">
        <v>21599.66</v>
      </c>
      <c r="W15" s="260">
        <v>21599.66</v>
      </c>
      <c r="X15" s="188">
        <v>100</v>
      </c>
      <c r="Y15" s="188">
        <v>100</v>
      </c>
      <c r="Z15" s="261"/>
    </row>
    <row r="16" spans="1:26" s="188" customFormat="1" ht="89.25" x14ac:dyDescent="0.2">
      <c r="A16" s="188">
        <v>2</v>
      </c>
      <c r="B16" s="188" t="s">
        <v>161</v>
      </c>
      <c r="C16" s="188" t="s">
        <v>452</v>
      </c>
      <c r="D16" s="188" t="s">
        <v>1281</v>
      </c>
      <c r="E16" s="189" t="s">
        <v>1282</v>
      </c>
      <c r="F16" s="188" t="s">
        <v>1283</v>
      </c>
      <c r="G16" s="189" t="s">
        <v>1284</v>
      </c>
      <c r="H16" s="188">
        <v>1</v>
      </c>
      <c r="I16" s="188">
        <v>0</v>
      </c>
      <c r="J16" s="188" t="s">
        <v>306</v>
      </c>
      <c r="K16" s="188" t="s">
        <v>1285</v>
      </c>
      <c r="L16" s="188" t="s">
        <v>462</v>
      </c>
      <c r="M16" s="188" t="s">
        <v>1181</v>
      </c>
      <c r="N16" s="188" t="s">
        <v>1181</v>
      </c>
      <c r="O16" s="189" t="s">
        <v>584</v>
      </c>
      <c r="P16" s="262">
        <v>3044429.060000001</v>
      </c>
      <c r="Q16" s="188" t="s">
        <v>1286</v>
      </c>
      <c r="R16" s="260">
        <v>0</v>
      </c>
      <c r="S16" s="260">
        <v>3044429.060000001</v>
      </c>
      <c r="T16" s="260">
        <v>0</v>
      </c>
      <c r="U16" s="260">
        <v>0</v>
      </c>
      <c r="V16" s="260">
        <v>0</v>
      </c>
      <c r="W16" s="260">
        <v>0</v>
      </c>
      <c r="X16" s="188">
        <v>0</v>
      </c>
      <c r="Y16" s="188">
        <v>0</v>
      </c>
      <c r="Z16" s="261"/>
    </row>
    <row r="17" spans="1:26" s="211" customFormat="1" ht="12.75" x14ac:dyDescent="0.2">
      <c r="A17" s="259" t="s">
        <v>1276</v>
      </c>
      <c r="B17" s="188"/>
      <c r="C17" s="188"/>
      <c r="D17" s="188"/>
      <c r="E17" s="189"/>
      <c r="F17" s="188">
        <v>2</v>
      </c>
      <c r="G17" s="189"/>
      <c r="H17" s="188"/>
      <c r="I17" s="188"/>
      <c r="J17" s="188"/>
      <c r="K17" s="188"/>
      <c r="L17" s="188"/>
      <c r="M17" s="188"/>
      <c r="N17" s="188"/>
      <c r="O17" s="189"/>
      <c r="P17" s="260"/>
      <c r="Q17" s="188"/>
      <c r="R17" s="260"/>
      <c r="S17" s="260"/>
      <c r="T17" s="260"/>
      <c r="U17" s="260"/>
      <c r="V17" s="260"/>
      <c r="W17" s="260"/>
      <c r="X17" s="188"/>
      <c r="Y17" s="188"/>
    </row>
    <row r="18" spans="1:26" s="211" customFormat="1" ht="12.75" x14ac:dyDescent="0.2">
      <c r="A18" s="259" t="s">
        <v>1287</v>
      </c>
      <c r="B18" s="188"/>
      <c r="C18" s="188"/>
      <c r="D18" s="188"/>
      <c r="E18" s="189"/>
      <c r="F18" s="188"/>
      <c r="G18" s="189"/>
      <c r="H18" s="188"/>
      <c r="I18" s="188"/>
      <c r="J18" s="188"/>
      <c r="K18" s="188"/>
      <c r="L18" s="188"/>
      <c r="M18" s="188"/>
      <c r="N18" s="188"/>
      <c r="O18" s="189"/>
      <c r="P18" s="260"/>
      <c r="Q18" s="188"/>
      <c r="R18" s="260"/>
      <c r="S18" s="260"/>
      <c r="T18" s="260"/>
      <c r="U18" s="260"/>
      <c r="V18" s="260"/>
      <c r="W18" s="260"/>
      <c r="X18" s="188"/>
      <c r="Y18" s="188"/>
    </row>
    <row r="19" spans="1:26" s="188" customFormat="1" ht="25.5" x14ac:dyDescent="0.2">
      <c r="A19" s="188">
        <v>1</v>
      </c>
      <c r="B19" s="188" t="s">
        <v>161</v>
      </c>
      <c r="C19" s="188" t="s">
        <v>458</v>
      </c>
      <c r="D19" s="188" t="s">
        <v>228</v>
      </c>
      <c r="E19" s="189" t="s">
        <v>459</v>
      </c>
      <c r="F19" s="188" t="s">
        <v>1275</v>
      </c>
      <c r="G19" s="189" t="s">
        <v>1179</v>
      </c>
      <c r="H19" s="188">
        <v>1</v>
      </c>
      <c r="I19" s="188">
        <v>1</v>
      </c>
      <c r="J19" s="188" t="s">
        <v>162</v>
      </c>
      <c r="K19" s="188" t="s">
        <v>456</v>
      </c>
      <c r="L19" s="188" t="s">
        <v>455</v>
      </c>
      <c r="M19" s="188" t="s">
        <v>460</v>
      </c>
      <c r="N19" s="188" t="s">
        <v>466</v>
      </c>
      <c r="O19" s="189" t="s">
        <v>1182</v>
      </c>
      <c r="P19" s="260">
        <v>81975.940000000017</v>
      </c>
      <c r="Q19" s="188" t="s">
        <v>1183</v>
      </c>
      <c r="R19" s="260">
        <v>0</v>
      </c>
      <c r="S19" s="260">
        <v>81975.940000000017</v>
      </c>
      <c r="T19" s="260">
        <v>81975.940000000017</v>
      </c>
      <c r="U19" s="260">
        <v>81975.940000000017</v>
      </c>
      <c r="V19" s="260">
        <v>81975.940000000017</v>
      </c>
      <c r="W19" s="260">
        <v>81975.940000000017</v>
      </c>
      <c r="X19" s="188">
        <v>100</v>
      </c>
      <c r="Y19" s="188">
        <v>100</v>
      </c>
      <c r="Z19" s="261"/>
    </row>
    <row r="20" spans="1:26" s="211" customFormat="1" ht="12.75" x14ac:dyDescent="0.2">
      <c r="A20" s="259" t="s">
        <v>1276</v>
      </c>
      <c r="B20" s="188"/>
      <c r="C20" s="188"/>
      <c r="D20" s="188"/>
      <c r="E20" s="189"/>
      <c r="F20" s="188">
        <v>1</v>
      </c>
      <c r="G20" s="189"/>
      <c r="H20" s="188"/>
      <c r="I20" s="188"/>
      <c r="J20" s="188"/>
      <c r="K20" s="188"/>
      <c r="L20" s="188"/>
      <c r="M20" s="188"/>
      <c r="N20" s="188"/>
      <c r="O20" s="189"/>
      <c r="P20" s="260"/>
      <c r="Q20" s="188"/>
      <c r="R20" s="260"/>
      <c r="S20" s="260"/>
      <c r="T20" s="260"/>
      <c r="U20" s="260"/>
      <c r="V20" s="260"/>
      <c r="W20" s="260"/>
      <c r="X20" s="188"/>
      <c r="Y20" s="188"/>
    </row>
    <row r="21" spans="1:26" s="211" customFormat="1" ht="12.75" x14ac:dyDescent="0.2">
      <c r="A21" s="259" t="s">
        <v>1288</v>
      </c>
      <c r="B21" s="188"/>
      <c r="C21" s="188"/>
      <c r="D21" s="188"/>
      <c r="E21" s="189"/>
      <c r="F21" s="188"/>
      <c r="G21" s="189"/>
      <c r="H21" s="188"/>
      <c r="I21" s="188"/>
      <c r="J21" s="188"/>
      <c r="K21" s="188"/>
      <c r="L21" s="188"/>
      <c r="M21" s="188"/>
      <c r="N21" s="188"/>
      <c r="O21" s="189"/>
      <c r="P21" s="260"/>
      <c r="Q21" s="188"/>
      <c r="R21" s="260"/>
      <c r="S21" s="260"/>
      <c r="T21" s="260"/>
      <c r="U21" s="260"/>
      <c r="V21" s="260"/>
      <c r="W21" s="260"/>
      <c r="X21" s="188"/>
      <c r="Y21" s="188"/>
    </row>
    <row r="22" spans="1:26" s="188" customFormat="1" ht="25.5" x14ac:dyDescent="0.2">
      <c r="A22" s="188">
        <v>1</v>
      </c>
      <c r="B22" s="188" t="s">
        <v>178</v>
      </c>
      <c r="C22" s="188" t="s">
        <v>377</v>
      </c>
      <c r="D22" s="188" t="s">
        <v>318</v>
      </c>
      <c r="E22" s="189" t="s">
        <v>182</v>
      </c>
      <c r="F22" s="188" t="s">
        <v>1275</v>
      </c>
      <c r="G22" s="189" t="s">
        <v>1179</v>
      </c>
      <c r="H22" s="188">
        <v>1</v>
      </c>
      <c r="I22" s="188">
        <v>0</v>
      </c>
      <c r="J22" s="188" t="s">
        <v>172</v>
      </c>
      <c r="K22" s="188" t="s">
        <v>461</v>
      </c>
      <c r="L22" s="188" t="s">
        <v>462</v>
      </c>
      <c r="M22" s="188" t="s">
        <v>461</v>
      </c>
      <c r="N22" s="188" t="s">
        <v>462</v>
      </c>
      <c r="O22" s="189" t="s">
        <v>376</v>
      </c>
      <c r="P22" s="260">
        <v>324661.44000000006</v>
      </c>
      <c r="Q22" s="188" t="s">
        <v>1289</v>
      </c>
      <c r="R22" s="260">
        <v>3869365.8000000007</v>
      </c>
      <c r="S22" s="260">
        <v>324661.44000000006</v>
      </c>
      <c r="T22" s="260">
        <v>324661.44000000006</v>
      </c>
      <c r="U22" s="260">
        <v>324661.44000000006</v>
      </c>
      <c r="V22" s="260">
        <v>324661.44000000006</v>
      </c>
      <c r="W22" s="260">
        <v>324661.44000000006</v>
      </c>
      <c r="X22" s="188">
        <v>100</v>
      </c>
      <c r="Y22" s="188">
        <v>8</v>
      </c>
      <c r="Z22" s="261"/>
    </row>
    <row r="23" spans="1:26" s="211" customFormat="1" ht="12.75" x14ac:dyDescent="0.2">
      <c r="A23" s="259" t="s">
        <v>1276</v>
      </c>
      <c r="B23" s="188"/>
      <c r="C23" s="188"/>
      <c r="D23" s="188"/>
      <c r="E23" s="189"/>
      <c r="F23" s="188">
        <v>1</v>
      </c>
      <c r="G23" s="189"/>
      <c r="H23" s="188"/>
      <c r="I23" s="188"/>
      <c r="J23" s="188"/>
      <c r="K23" s="188"/>
      <c r="L23" s="188"/>
      <c r="M23" s="188"/>
      <c r="N23" s="188"/>
      <c r="O23" s="189"/>
      <c r="P23" s="260"/>
      <c r="Q23" s="188"/>
      <c r="R23" s="260"/>
      <c r="S23" s="260"/>
      <c r="T23" s="260"/>
      <c r="U23" s="260"/>
      <c r="V23" s="260"/>
      <c r="W23" s="260"/>
      <c r="X23" s="188"/>
      <c r="Y23" s="188"/>
    </row>
    <row r="24" spans="1:26" s="211" customFormat="1" ht="12.75" x14ac:dyDescent="0.2">
      <c r="A24" s="259" t="s">
        <v>1290</v>
      </c>
      <c r="B24" s="188"/>
      <c r="C24" s="188"/>
      <c r="D24" s="188"/>
      <c r="E24" s="189"/>
      <c r="F24" s="188"/>
      <c r="G24" s="189"/>
      <c r="H24" s="188"/>
      <c r="I24" s="188"/>
      <c r="J24" s="188"/>
      <c r="K24" s="188"/>
      <c r="L24" s="188"/>
      <c r="M24" s="188"/>
      <c r="N24" s="188"/>
      <c r="O24" s="189"/>
      <c r="P24" s="260"/>
      <c r="Q24" s="188"/>
      <c r="R24" s="260"/>
      <c r="S24" s="260"/>
      <c r="T24" s="260"/>
      <c r="U24" s="260"/>
      <c r="V24" s="260"/>
      <c r="W24" s="260"/>
      <c r="X24" s="188"/>
      <c r="Y24" s="188"/>
    </row>
    <row r="25" spans="1:26" s="188" customFormat="1" ht="38.25" x14ac:dyDescent="0.2">
      <c r="A25" s="188">
        <v>1</v>
      </c>
      <c r="B25" s="188" t="s">
        <v>168</v>
      </c>
      <c r="C25" s="188" t="s">
        <v>169</v>
      </c>
      <c r="D25" s="188" t="s">
        <v>170</v>
      </c>
      <c r="E25" s="189" t="s">
        <v>171</v>
      </c>
      <c r="F25" s="188" t="s">
        <v>1275</v>
      </c>
      <c r="G25" s="189" t="s">
        <v>1179</v>
      </c>
      <c r="H25" s="188">
        <v>1</v>
      </c>
      <c r="I25" s="188">
        <v>0</v>
      </c>
      <c r="J25" s="188" t="s">
        <v>172</v>
      </c>
      <c r="K25" s="188" t="s">
        <v>461</v>
      </c>
      <c r="L25" s="188" t="s">
        <v>462</v>
      </c>
      <c r="M25" s="188" t="s">
        <v>461</v>
      </c>
      <c r="N25" s="188" t="s">
        <v>462</v>
      </c>
      <c r="O25" s="189" t="s">
        <v>1182</v>
      </c>
      <c r="P25" s="260">
        <v>2028720.5399999998</v>
      </c>
      <c r="Q25" s="188" t="s">
        <v>1291</v>
      </c>
      <c r="R25" s="260">
        <v>2195916.0000000009</v>
      </c>
      <c r="S25" s="260">
        <v>2028720.5399999998</v>
      </c>
      <c r="T25" s="260">
        <v>2028720.5399999998</v>
      </c>
      <c r="U25" s="260">
        <v>2028720.5399999998</v>
      </c>
      <c r="V25" s="260">
        <v>2028720.5399999998</v>
      </c>
      <c r="W25" s="260">
        <v>2028720.5399999998</v>
      </c>
      <c r="X25" s="188">
        <v>100</v>
      </c>
      <c r="Y25" s="188">
        <v>66</v>
      </c>
      <c r="Z25" s="261"/>
    </row>
    <row r="26" spans="1:26" s="188" customFormat="1" ht="38.25" x14ac:dyDescent="0.2">
      <c r="A26" s="188">
        <v>2</v>
      </c>
      <c r="B26" s="188" t="s">
        <v>168</v>
      </c>
      <c r="C26" s="188" t="s">
        <v>169</v>
      </c>
      <c r="D26" s="188" t="s">
        <v>359</v>
      </c>
      <c r="E26" s="189" t="s">
        <v>171</v>
      </c>
      <c r="F26" s="188" t="s">
        <v>1275</v>
      </c>
      <c r="G26" s="189" t="s">
        <v>1179</v>
      </c>
      <c r="H26" s="188">
        <v>1</v>
      </c>
      <c r="I26" s="188">
        <v>0</v>
      </c>
      <c r="J26" s="188" t="s">
        <v>172</v>
      </c>
      <c r="K26" s="188" t="s">
        <v>461</v>
      </c>
      <c r="L26" s="188" t="s">
        <v>462</v>
      </c>
      <c r="M26" s="188" t="s">
        <v>461</v>
      </c>
      <c r="N26" s="188" t="s">
        <v>462</v>
      </c>
      <c r="O26" s="189" t="s">
        <v>376</v>
      </c>
      <c r="P26" s="260">
        <v>1033679.1699999999</v>
      </c>
      <c r="Q26" s="188" t="s">
        <v>1291</v>
      </c>
      <c r="R26" s="260">
        <v>1179864.6599999999</v>
      </c>
      <c r="S26" s="260">
        <v>1033679.1699999999</v>
      </c>
      <c r="T26" s="260">
        <v>1033679.1699999999</v>
      </c>
      <c r="U26" s="260">
        <v>1033679.1699999999</v>
      </c>
      <c r="V26" s="260">
        <v>1033679.1699999999</v>
      </c>
      <c r="W26" s="260">
        <v>1033679.1699999999</v>
      </c>
      <c r="X26" s="188">
        <v>100</v>
      </c>
      <c r="Y26" s="188">
        <v>100</v>
      </c>
      <c r="Z26" s="261"/>
    </row>
    <row r="27" spans="1:26" s="188" customFormat="1" ht="38.25" x14ac:dyDescent="0.2">
      <c r="A27" s="188">
        <v>3</v>
      </c>
      <c r="B27" s="188" t="s">
        <v>168</v>
      </c>
      <c r="C27" s="188" t="s">
        <v>169</v>
      </c>
      <c r="D27" s="188" t="s">
        <v>934</v>
      </c>
      <c r="E27" s="189" t="s">
        <v>171</v>
      </c>
      <c r="F27" s="188" t="s">
        <v>1275</v>
      </c>
      <c r="G27" s="189" t="s">
        <v>1179</v>
      </c>
      <c r="H27" s="188">
        <v>1</v>
      </c>
      <c r="I27" s="188">
        <v>0</v>
      </c>
      <c r="J27" s="188" t="s">
        <v>172</v>
      </c>
      <c r="K27" s="188" t="s">
        <v>556</v>
      </c>
      <c r="L27" s="188" t="s">
        <v>475</v>
      </c>
      <c r="M27" s="188" t="s">
        <v>556</v>
      </c>
      <c r="N27" s="188" t="s">
        <v>462</v>
      </c>
      <c r="O27" s="189" t="s">
        <v>1292</v>
      </c>
      <c r="P27" s="260">
        <v>58495.080000000009</v>
      </c>
      <c r="Q27" s="188" t="s">
        <v>1293</v>
      </c>
      <c r="R27" s="260">
        <v>0</v>
      </c>
      <c r="S27" s="260">
        <v>58495.080000000009</v>
      </c>
      <c r="T27" s="260">
        <v>58495.080000000009</v>
      </c>
      <c r="U27" s="260">
        <v>58495.080000000009</v>
      </c>
      <c r="V27" s="260">
        <v>58495.080000000009</v>
      </c>
      <c r="W27" s="260">
        <v>58495.080000000009</v>
      </c>
      <c r="X27" s="188">
        <v>100</v>
      </c>
      <c r="Y27" s="188">
        <v>85</v>
      </c>
      <c r="Z27" s="261"/>
    </row>
    <row r="28" spans="1:26" s="188" customFormat="1" ht="51" x14ac:dyDescent="0.2">
      <c r="A28" s="188">
        <v>4</v>
      </c>
      <c r="B28" s="188" t="s">
        <v>168</v>
      </c>
      <c r="C28" s="188" t="s">
        <v>169</v>
      </c>
      <c r="D28" s="188" t="s">
        <v>401</v>
      </c>
      <c r="E28" s="189" t="s">
        <v>463</v>
      </c>
      <c r="F28" s="188" t="s">
        <v>1275</v>
      </c>
      <c r="G28" s="189" t="s">
        <v>1179</v>
      </c>
      <c r="H28" s="188">
        <v>1</v>
      </c>
      <c r="I28" s="188">
        <v>1</v>
      </c>
      <c r="J28" s="188" t="s">
        <v>464</v>
      </c>
      <c r="K28" s="188" t="s">
        <v>465</v>
      </c>
      <c r="L28" s="188" t="s">
        <v>466</v>
      </c>
      <c r="M28" s="188" t="s">
        <v>467</v>
      </c>
      <c r="N28" s="188" t="s">
        <v>466</v>
      </c>
      <c r="O28" s="189" t="s">
        <v>1292</v>
      </c>
      <c r="P28" s="260">
        <v>262228.69000000006</v>
      </c>
      <c r="Q28" s="188" t="s">
        <v>1183</v>
      </c>
      <c r="R28" s="260">
        <v>0</v>
      </c>
      <c r="S28" s="260">
        <v>262228.69000000006</v>
      </c>
      <c r="T28" s="260">
        <v>262228.69000000006</v>
      </c>
      <c r="U28" s="260">
        <v>262228.69000000006</v>
      </c>
      <c r="V28" s="260">
        <v>262228.69000000006</v>
      </c>
      <c r="W28" s="260">
        <v>262228.69000000006</v>
      </c>
      <c r="X28" s="188">
        <v>100</v>
      </c>
      <c r="Y28" s="188">
        <v>100</v>
      </c>
      <c r="Z28" s="261"/>
    </row>
    <row r="29" spans="1:26" s="211" customFormat="1" ht="12.75" x14ac:dyDescent="0.2">
      <c r="A29" s="259" t="s">
        <v>1276</v>
      </c>
      <c r="B29" s="188"/>
      <c r="C29" s="188"/>
      <c r="D29" s="188"/>
      <c r="E29" s="189"/>
      <c r="F29" s="188">
        <v>4</v>
      </c>
      <c r="G29" s="189"/>
      <c r="H29" s="188"/>
      <c r="I29" s="188"/>
      <c r="J29" s="188"/>
      <c r="K29" s="188"/>
      <c r="L29" s="188"/>
      <c r="M29" s="188"/>
      <c r="N29" s="188"/>
      <c r="O29" s="189"/>
      <c r="P29" s="260"/>
      <c r="Q29" s="188"/>
      <c r="R29" s="260"/>
      <c r="S29" s="260"/>
      <c r="T29" s="260"/>
      <c r="U29" s="260"/>
      <c r="V29" s="260"/>
      <c r="W29" s="260"/>
      <c r="X29" s="188"/>
      <c r="Y29" s="188"/>
    </row>
    <row r="30" spans="1:26" s="211" customFormat="1" ht="12.75" x14ac:dyDescent="0.2">
      <c r="A30" s="259" t="s">
        <v>1294</v>
      </c>
      <c r="B30" s="188"/>
      <c r="C30" s="188"/>
      <c r="D30" s="188"/>
      <c r="E30" s="189"/>
      <c r="F30" s="188"/>
      <c r="G30" s="189"/>
      <c r="H30" s="188"/>
      <c r="I30" s="188"/>
      <c r="J30" s="188"/>
      <c r="K30" s="188"/>
      <c r="L30" s="188"/>
      <c r="M30" s="188"/>
      <c r="N30" s="188"/>
      <c r="O30" s="189"/>
      <c r="P30" s="260"/>
      <c r="Q30" s="188"/>
      <c r="R30" s="260"/>
      <c r="S30" s="260"/>
      <c r="T30" s="260"/>
      <c r="U30" s="260"/>
      <c r="V30" s="260"/>
      <c r="W30" s="260"/>
      <c r="X30" s="188"/>
      <c r="Y30" s="188"/>
    </row>
    <row r="31" spans="1:26" s="188" customFormat="1" ht="25.5" x14ac:dyDescent="0.2">
      <c r="A31" s="188">
        <v>1</v>
      </c>
      <c r="B31" s="188" t="s">
        <v>174</v>
      </c>
      <c r="C31" s="188" t="s">
        <v>175</v>
      </c>
      <c r="D31" s="188" t="s">
        <v>176</v>
      </c>
      <c r="E31" s="189" t="s">
        <v>177</v>
      </c>
      <c r="F31" s="188" t="s">
        <v>1275</v>
      </c>
      <c r="G31" s="189" t="s">
        <v>1179</v>
      </c>
      <c r="H31" s="188">
        <v>1</v>
      </c>
      <c r="I31" s="188">
        <v>0</v>
      </c>
      <c r="J31" s="188" t="s">
        <v>172</v>
      </c>
      <c r="K31" s="188" t="s">
        <v>461</v>
      </c>
      <c r="L31" s="188" t="s">
        <v>462</v>
      </c>
      <c r="M31" s="188" t="s">
        <v>461</v>
      </c>
      <c r="N31" s="188" t="s">
        <v>462</v>
      </c>
      <c r="O31" s="189" t="s">
        <v>1182</v>
      </c>
      <c r="P31" s="260">
        <v>499849.74000000005</v>
      </c>
      <c r="Q31" s="188" t="s">
        <v>1183</v>
      </c>
      <c r="R31" s="260">
        <v>399540.00000000006</v>
      </c>
      <c r="S31" s="260">
        <v>499849.74000000005</v>
      </c>
      <c r="T31" s="260">
        <v>499849.74000000005</v>
      </c>
      <c r="U31" s="260">
        <v>499849.74000000005</v>
      </c>
      <c r="V31" s="260">
        <v>499849.74000000005</v>
      </c>
      <c r="W31" s="260">
        <v>499849.74000000005</v>
      </c>
      <c r="X31" s="188">
        <v>100</v>
      </c>
      <c r="Y31" s="188">
        <v>65</v>
      </c>
      <c r="Z31" s="261"/>
    </row>
    <row r="32" spans="1:26" s="188" customFormat="1" ht="25.5" x14ac:dyDescent="0.2">
      <c r="A32" s="188">
        <v>2</v>
      </c>
      <c r="B32" s="188" t="s">
        <v>174</v>
      </c>
      <c r="C32" s="188" t="s">
        <v>175</v>
      </c>
      <c r="D32" s="188" t="s">
        <v>935</v>
      </c>
      <c r="E32" s="189" t="s">
        <v>177</v>
      </c>
      <c r="F32" s="188" t="s">
        <v>1275</v>
      </c>
      <c r="G32" s="189" t="s">
        <v>1179</v>
      </c>
      <c r="H32" s="188">
        <v>1</v>
      </c>
      <c r="I32" s="188">
        <v>0</v>
      </c>
      <c r="J32" s="188" t="s">
        <v>172</v>
      </c>
      <c r="K32" s="188" t="s">
        <v>556</v>
      </c>
      <c r="L32" s="188" t="s">
        <v>475</v>
      </c>
      <c r="M32" s="188" t="s">
        <v>556</v>
      </c>
      <c r="N32" s="188" t="s">
        <v>462</v>
      </c>
      <c r="O32" s="189" t="s">
        <v>1292</v>
      </c>
      <c r="P32" s="260">
        <v>41398.730000000003</v>
      </c>
      <c r="Q32" s="188" t="s">
        <v>1295</v>
      </c>
      <c r="R32" s="260">
        <v>0</v>
      </c>
      <c r="S32" s="260">
        <v>41398.730000000003</v>
      </c>
      <c r="T32" s="260">
        <v>41398.730000000003</v>
      </c>
      <c r="U32" s="260">
        <v>41398.730000000003</v>
      </c>
      <c r="V32" s="260">
        <v>41398.730000000003</v>
      </c>
      <c r="W32" s="260">
        <v>41398.730000000003</v>
      </c>
      <c r="X32" s="188">
        <v>100</v>
      </c>
      <c r="Y32" s="188">
        <v>69</v>
      </c>
      <c r="Z32" s="261"/>
    </row>
    <row r="33" spans="1:26" s="188" customFormat="1" ht="25.5" x14ac:dyDescent="0.2">
      <c r="A33" s="188">
        <v>3</v>
      </c>
      <c r="B33" s="188" t="s">
        <v>278</v>
      </c>
      <c r="C33" s="188" t="s">
        <v>175</v>
      </c>
      <c r="D33" s="188" t="s">
        <v>413</v>
      </c>
      <c r="E33" s="189" t="s">
        <v>468</v>
      </c>
      <c r="F33" s="188" t="s">
        <v>1275</v>
      </c>
      <c r="G33" s="189" t="s">
        <v>1179</v>
      </c>
      <c r="H33" s="188">
        <v>1</v>
      </c>
      <c r="I33" s="188">
        <v>1</v>
      </c>
      <c r="J33" s="188" t="s">
        <v>335</v>
      </c>
      <c r="K33" s="188" t="s">
        <v>469</v>
      </c>
      <c r="L33" s="188" t="s">
        <v>455</v>
      </c>
      <c r="M33" s="188" t="s">
        <v>469</v>
      </c>
      <c r="N33" s="188" t="s">
        <v>511</v>
      </c>
      <c r="O33" s="189" t="s">
        <v>1182</v>
      </c>
      <c r="P33" s="260">
        <v>3094.7</v>
      </c>
      <c r="Q33" s="188" t="s">
        <v>1183</v>
      </c>
      <c r="R33" s="260">
        <v>0</v>
      </c>
      <c r="S33" s="260">
        <v>3094.7</v>
      </c>
      <c r="T33" s="260">
        <v>3094.7</v>
      </c>
      <c r="U33" s="260">
        <v>3094.7</v>
      </c>
      <c r="V33" s="260">
        <v>3094.7</v>
      </c>
      <c r="W33" s="260">
        <v>3094.7</v>
      </c>
      <c r="X33" s="188">
        <v>100</v>
      </c>
      <c r="Y33" s="188">
        <v>100</v>
      </c>
      <c r="Z33" s="261"/>
    </row>
    <row r="34" spans="1:26" s="188" customFormat="1" ht="38.25" x14ac:dyDescent="0.2">
      <c r="A34" s="188">
        <v>4</v>
      </c>
      <c r="B34" s="188" t="s">
        <v>174</v>
      </c>
      <c r="C34" s="188" t="s">
        <v>175</v>
      </c>
      <c r="D34" s="188" t="s">
        <v>399</v>
      </c>
      <c r="E34" s="189" t="s">
        <v>470</v>
      </c>
      <c r="F34" s="188" t="s">
        <v>1275</v>
      </c>
      <c r="G34" s="189" t="s">
        <v>1179</v>
      </c>
      <c r="H34" s="188">
        <v>1</v>
      </c>
      <c r="I34" s="188">
        <v>0</v>
      </c>
      <c r="J34" s="188" t="s">
        <v>167</v>
      </c>
      <c r="K34" s="188" t="s">
        <v>471</v>
      </c>
      <c r="L34" s="188" t="s">
        <v>455</v>
      </c>
      <c r="M34" s="188" t="s">
        <v>1181</v>
      </c>
      <c r="N34" s="188" t="s">
        <v>1181</v>
      </c>
      <c r="O34" s="189" t="s">
        <v>1211</v>
      </c>
      <c r="P34" s="260">
        <v>0</v>
      </c>
      <c r="Q34" s="188" t="s">
        <v>1183</v>
      </c>
      <c r="R34" s="260">
        <v>0</v>
      </c>
      <c r="S34" s="260">
        <v>0</v>
      </c>
      <c r="T34" s="260">
        <v>0</v>
      </c>
      <c r="U34" s="260">
        <v>0</v>
      </c>
      <c r="V34" s="260">
        <v>0</v>
      </c>
      <c r="W34" s="260">
        <v>0</v>
      </c>
      <c r="X34" s="188">
        <v>0</v>
      </c>
      <c r="Y34" s="188">
        <v>0</v>
      </c>
      <c r="Z34" s="261"/>
    </row>
    <row r="35" spans="1:26" s="211" customFormat="1" ht="12.75" x14ac:dyDescent="0.2">
      <c r="A35" s="259" t="s">
        <v>1276</v>
      </c>
      <c r="B35" s="188"/>
      <c r="C35" s="188"/>
      <c r="D35" s="188"/>
      <c r="E35" s="189"/>
      <c r="F35" s="188">
        <v>4</v>
      </c>
      <c r="G35" s="189"/>
      <c r="H35" s="188"/>
      <c r="I35" s="188"/>
      <c r="J35" s="188"/>
      <c r="K35" s="188"/>
      <c r="L35" s="188"/>
      <c r="M35" s="188"/>
      <c r="N35" s="188"/>
      <c r="O35" s="189"/>
      <c r="P35" s="260"/>
      <c r="Q35" s="188"/>
      <c r="R35" s="260"/>
      <c r="S35" s="260"/>
      <c r="T35" s="260"/>
      <c r="U35" s="260"/>
      <c r="V35" s="260"/>
      <c r="W35" s="260"/>
      <c r="X35" s="188"/>
      <c r="Y35" s="188"/>
    </row>
    <row r="36" spans="1:26" s="211" customFormat="1" ht="12.75" x14ac:dyDescent="0.2">
      <c r="A36" s="259" t="s">
        <v>1296</v>
      </c>
      <c r="B36" s="188"/>
      <c r="C36" s="188"/>
      <c r="D36" s="188"/>
      <c r="E36" s="189"/>
      <c r="F36" s="188"/>
      <c r="G36" s="189"/>
      <c r="H36" s="188"/>
      <c r="I36" s="188"/>
      <c r="J36" s="188"/>
      <c r="K36" s="188"/>
      <c r="L36" s="188"/>
      <c r="M36" s="188"/>
      <c r="N36" s="188"/>
      <c r="O36" s="189"/>
      <c r="P36" s="260"/>
      <c r="Q36" s="188"/>
      <c r="R36" s="260"/>
      <c r="S36" s="260"/>
      <c r="T36" s="260"/>
      <c r="U36" s="260"/>
      <c r="V36" s="260"/>
      <c r="W36" s="260"/>
      <c r="X36" s="188"/>
      <c r="Y36" s="188"/>
    </row>
    <row r="37" spans="1:26" s="211" customFormat="1" ht="89.25" x14ac:dyDescent="0.2">
      <c r="A37" s="188">
        <v>1</v>
      </c>
      <c r="B37" s="188" t="s">
        <v>178</v>
      </c>
      <c r="C37" s="188" t="s">
        <v>472</v>
      </c>
      <c r="D37" s="188" t="s">
        <v>181</v>
      </c>
      <c r="E37" s="189" t="s">
        <v>180</v>
      </c>
      <c r="F37" s="188" t="s">
        <v>1275</v>
      </c>
      <c r="G37" s="189" t="s">
        <v>1179</v>
      </c>
      <c r="H37" s="188">
        <v>1</v>
      </c>
      <c r="I37" s="188">
        <v>0</v>
      </c>
      <c r="J37" s="188" t="s">
        <v>172</v>
      </c>
      <c r="K37" s="188" t="s">
        <v>461</v>
      </c>
      <c r="L37" s="188" t="s">
        <v>462</v>
      </c>
      <c r="M37" s="188" t="s">
        <v>461</v>
      </c>
      <c r="N37" s="188" t="s">
        <v>462</v>
      </c>
      <c r="O37" s="189" t="s">
        <v>1297</v>
      </c>
      <c r="P37" s="260">
        <v>33385148.760000009</v>
      </c>
      <c r="Q37" s="188" t="s">
        <v>1183</v>
      </c>
      <c r="R37" s="260">
        <v>30504383.410000008</v>
      </c>
      <c r="S37" s="260">
        <v>33385148.760000009</v>
      </c>
      <c r="T37" s="260">
        <v>33385148.760000009</v>
      </c>
      <c r="U37" s="260">
        <v>33385148.760000009</v>
      </c>
      <c r="V37" s="260">
        <v>33385148.760000009</v>
      </c>
      <c r="W37" s="260">
        <v>33385148.760000009</v>
      </c>
      <c r="X37" s="188">
        <v>100</v>
      </c>
      <c r="Y37" s="188">
        <v>100</v>
      </c>
    </row>
    <row r="38" spans="1:26" s="211" customFormat="1" ht="63.75" x14ac:dyDescent="0.2">
      <c r="A38" s="188">
        <v>2</v>
      </c>
      <c r="B38" s="188" t="s">
        <v>178</v>
      </c>
      <c r="C38" s="188" t="s">
        <v>472</v>
      </c>
      <c r="D38" s="188" t="s">
        <v>361</v>
      </c>
      <c r="E38" s="189" t="s">
        <v>1298</v>
      </c>
      <c r="F38" s="188" t="s">
        <v>1275</v>
      </c>
      <c r="G38" s="189" t="s">
        <v>1179</v>
      </c>
      <c r="H38" s="188">
        <v>1</v>
      </c>
      <c r="I38" s="188">
        <v>0</v>
      </c>
      <c r="J38" s="188" t="s">
        <v>172</v>
      </c>
      <c r="K38" s="188" t="s">
        <v>461</v>
      </c>
      <c r="L38" s="188" t="s">
        <v>462</v>
      </c>
      <c r="M38" s="188" t="s">
        <v>1181</v>
      </c>
      <c r="N38" s="188" t="s">
        <v>1181</v>
      </c>
      <c r="O38" s="189" t="s">
        <v>1211</v>
      </c>
      <c r="P38" s="260">
        <v>0</v>
      </c>
      <c r="Q38" s="188" t="s">
        <v>1183</v>
      </c>
      <c r="R38" s="260">
        <v>2750000.0000000009</v>
      </c>
      <c r="S38" s="260">
        <v>0</v>
      </c>
      <c r="T38" s="260">
        <v>0</v>
      </c>
      <c r="U38" s="260">
        <v>0</v>
      </c>
      <c r="V38" s="260">
        <v>0</v>
      </c>
      <c r="W38" s="260">
        <v>0</v>
      </c>
      <c r="X38" s="188">
        <v>0</v>
      </c>
      <c r="Y38" s="188">
        <v>0</v>
      </c>
    </row>
    <row r="39" spans="1:26" s="211" customFormat="1" ht="38.25" x14ac:dyDescent="0.2">
      <c r="A39" s="188">
        <v>3</v>
      </c>
      <c r="B39" s="188" t="s">
        <v>178</v>
      </c>
      <c r="C39" s="188" t="s">
        <v>472</v>
      </c>
      <c r="D39" s="188" t="s">
        <v>655</v>
      </c>
      <c r="E39" s="189" t="s">
        <v>1299</v>
      </c>
      <c r="F39" s="188" t="s">
        <v>1275</v>
      </c>
      <c r="G39" s="189" t="s">
        <v>1179</v>
      </c>
      <c r="H39" s="188">
        <v>1</v>
      </c>
      <c r="I39" s="188">
        <v>1</v>
      </c>
      <c r="J39" s="188" t="s">
        <v>172</v>
      </c>
      <c r="K39" s="188" t="s">
        <v>756</v>
      </c>
      <c r="L39" s="188" t="s">
        <v>462</v>
      </c>
      <c r="M39" s="188" t="s">
        <v>756</v>
      </c>
      <c r="N39" s="188" t="s">
        <v>539</v>
      </c>
      <c r="O39" s="189" t="s">
        <v>447</v>
      </c>
      <c r="P39" s="260">
        <v>51662.710000000006</v>
      </c>
      <c r="Q39" s="188" t="s">
        <v>1300</v>
      </c>
      <c r="R39" s="260">
        <v>0</v>
      </c>
      <c r="S39" s="260">
        <v>51662.710000000006</v>
      </c>
      <c r="T39" s="260">
        <v>51662.710000000006</v>
      </c>
      <c r="U39" s="260">
        <v>51662.710000000006</v>
      </c>
      <c r="V39" s="260">
        <v>51662.710000000006</v>
      </c>
      <c r="W39" s="260">
        <v>51662.710000000006</v>
      </c>
      <c r="X39" s="188">
        <v>100</v>
      </c>
      <c r="Y39" s="188">
        <v>100</v>
      </c>
    </row>
    <row r="40" spans="1:26" s="211" customFormat="1" ht="89.25" x14ac:dyDescent="0.2">
      <c r="A40" s="188">
        <v>4</v>
      </c>
      <c r="B40" s="188" t="s">
        <v>178</v>
      </c>
      <c r="C40" s="188" t="s">
        <v>472</v>
      </c>
      <c r="D40" s="188" t="s">
        <v>821</v>
      </c>
      <c r="E40" s="189" t="s">
        <v>1301</v>
      </c>
      <c r="F40" s="188" t="s">
        <v>1275</v>
      </c>
      <c r="G40" s="189" t="s">
        <v>1179</v>
      </c>
      <c r="H40" s="188">
        <v>1</v>
      </c>
      <c r="I40" s="188">
        <v>1</v>
      </c>
      <c r="J40" s="188" t="s">
        <v>375</v>
      </c>
      <c r="K40" s="188" t="s">
        <v>471</v>
      </c>
      <c r="L40" s="188" t="s">
        <v>455</v>
      </c>
      <c r="M40" s="188" t="s">
        <v>471</v>
      </c>
      <c r="N40" s="188" t="s">
        <v>511</v>
      </c>
      <c r="O40" s="189" t="s">
        <v>1211</v>
      </c>
      <c r="P40" s="260">
        <v>2000000</v>
      </c>
      <c r="Q40" s="188" t="s">
        <v>1302</v>
      </c>
      <c r="R40" s="260">
        <v>0</v>
      </c>
      <c r="S40" s="260">
        <v>2000000</v>
      </c>
      <c r="T40" s="260">
        <v>2000000</v>
      </c>
      <c r="U40" s="260">
        <v>2000000</v>
      </c>
      <c r="V40" s="260">
        <v>2000000</v>
      </c>
      <c r="W40" s="260">
        <v>2000000</v>
      </c>
      <c r="X40" s="188">
        <v>100</v>
      </c>
      <c r="Y40" s="188">
        <v>100</v>
      </c>
    </row>
    <row r="41" spans="1:26" s="211" customFormat="1" ht="63.75" x14ac:dyDescent="0.2">
      <c r="A41" s="188">
        <v>5</v>
      </c>
      <c r="B41" s="188" t="s">
        <v>178</v>
      </c>
      <c r="C41" s="188" t="s">
        <v>472</v>
      </c>
      <c r="D41" s="188" t="s">
        <v>671</v>
      </c>
      <c r="E41" s="189" t="s">
        <v>936</v>
      </c>
      <c r="F41" s="188" t="s">
        <v>1275</v>
      </c>
      <c r="G41" s="189" t="s">
        <v>1179</v>
      </c>
      <c r="H41" s="188">
        <v>1</v>
      </c>
      <c r="I41" s="188">
        <v>0</v>
      </c>
      <c r="J41" s="188" t="s">
        <v>172</v>
      </c>
      <c r="K41" s="188" t="s">
        <v>638</v>
      </c>
      <c r="L41" s="188" t="s">
        <v>462</v>
      </c>
      <c r="M41" s="188" t="s">
        <v>638</v>
      </c>
      <c r="N41" s="188" t="s">
        <v>1021</v>
      </c>
      <c r="O41" s="189" t="s">
        <v>447</v>
      </c>
      <c r="P41" s="260">
        <v>1770612.2899999998</v>
      </c>
      <c r="Q41" s="188" t="s">
        <v>1303</v>
      </c>
      <c r="R41" s="260">
        <v>0</v>
      </c>
      <c r="S41" s="260">
        <v>1770612.2899999998</v>
      </c>
      <c r="T41" s="260">
        <v>1770612.2899999998</v>
      </c>
      <c r="U41" s="260">
        <v>1767602.16</v>
      </c>
      <c r="V41" s="260">
        <v>1767602.16</v>
      </c>
      <c r="W41" s="260">
        <v>1767602.16</v>
      </c>
      <c r="X41" s="188">
        <v>99.829994967447107</v>
      </c>
      <c r="Y41" s="188">
        <v>63</v>
      </c>
    </row>
    <row r="42" spans="1:26" s="211" customFormat="1" ht="38.25" x14ac:dyDescent="0.2">
      <c r="A42" s="188">
        <v>6</v>
      </c>
      <c r="B42" s="188" t="s">
        <v>178</v>
      </c>
      <c r="C42" s="188" t="s">
        <v>472</v>
      </c>
      <c r="D42" s="188" t="s">
        <v>937</v>
      </c>
      <c r="E42" s="189" t="s">
        <v>180</v>
      </c>
      <c r="F42" s="188" t="s">
        <v>1275</v>
      </c>
      <c r="G42" s="189" t="s">
        <v>1179</v>
      </c>
      <c r="H42" s="188">
        <v>1</v>
      </c>
      <c r="I42" s="188">
        <v>0</v>
      </c>
      <c r="J42" s="188" t="s">
        <v>172</v>
      </c>
      <c r="K42" s="188" t="s">
        <v>556</v>
      </c>
      <c r="L42" s="188" t="s">
        <v>462</v>
      </c>
      <c r="M42" s="188" t="s">
        <v>556</v>
      </c>
      <c r="N42" s="188" t="s">
        <v>462</v>
      </c>
      <c r="O42" s="189" t="s">
        <v>1211</v>
      </c>
      <c r="P42" s="260">
        <v>1098492.8399999999</v>
      </c>
      <c r="Q42" s="188" t="s">
        <v>1304</v>
      </c>
      <c r="R42" s="260">
        <v>0</v>
      </c>
      <c r="S42" s="260">
        <v>1098492.8399999999</v>
      </c>
      <c r="T42" s="260">
        <v>1098492.8399999999</v>
      </c>
      <c r="U42" s="260">
        <v>1098492.8399999999</v>
      </c>
      <c r="V42" s="260">
        <v>1098492.8399999999</v>
      </c>
      <c r="W42" s="260">
        <v>1098492.8399999999</v>
      </c>
      <c r="X42" s="188">
        <v>100</v>
      </c>
      <c r="Y42" s="188">
        <v>0</v>
      </c>
    </row>
    <row r="43" spans="1:26" s="211" customFormat="1" ht="38.25" x14ac:dyDescent="0.2">
      <c r="A43" s="188">
        <v>7</v>
      </c>
      <c r="B43" s="188" t="s">
        <v>178</v>
      </c>
      <c r="C43" s="188" t="s">
        <v>472</v>
      </c>
      <c r="D43" s="188" t="s">
        <v>1305</v>
      </c>
      <c r="E43" s="189" t="s">
        <v>180</v>
      </c>
      <c r="F43" s="188" t="s">
        <v>1275</v>
      </c>
      <c r="G43" s="189" t="s">
        <v>1179</v>
      </c>
      <c r="H43" s="188">
        <v>1</v>
      </c>
      <c r="I43" s="188">
        <v>0</v>
      </c>
      <c r="J43" s="188" t="s">
        <v>172</v>
      </c>
      <c r="K43" s="188" t="s">
        <v>529</v>
      </c>
      <c r="L43" s="188" t="s">
        <v>462</v>
      </c>
      <c r="M43" s="188" t="s">
        <v>529</v>
      </c>
      <c r="N43" s="188" t="s">
        <v>462</v>
      </c>
      <c r="O43" s="189" t="s">
        <v>1292</v>
      </c>
      <c r="P43" s="260">
        <v>1009186.32</v>
      </c>
      <c r="Q43" s="188" t="s">
        <v>1183</v>
      </c>
      <c r="R43" s="260">
        <v>0</v>
      </c>
      <c r="S43" s="260">
        <v>1009186.32</v>
      </c>
      <c r="T43" s="260">
        <v>1009186.32</v>
      </c>
      <c r="U43" s="260">
        <v>1009186.32</v>
      </c>
      <c r="V43" s="260">
        <v>1009186.32</v>
      </c>
      <c r="W43" s="260">
        <v>1009186.32</v>
      </c>
      <c r="X43" s="188">
        <v>100</v>
      </c>
      <c r="Y43" s="188">
        <v>0</v>
      </c>
    </row>
    <row r="44" spans="1:26" s="211" customFormat="1" ht="38.25" x14ac:dyDescent="0.2">
      <c r="A44" s="188">
        <v>8</v>
      </c>
      <c r="B44" s="188" t="s">
        <v>178</v>
      </c>
      <c r="C44" s="188" t="s">
        <v>472</v>
      </c>
      <c r="D44" s="188" t="s">
        <v>1306</v>
      </c>
      <c r="E44" s="189" t="s">
        <v>180</v>
      </c>
      <c r="F44" s="188" t="s">
        <v>1275</v>
      </c>
      <c r="G44" s="189" t="s">
        <v>1179</v>
      </c>
      <c r="H44" s="188">
        <v>1</v>
      </c>
      <c r="I44" s="188">
        <v>0</v>
      </c>
      <c r="J44" s="188" t="s">
        <v>172</v>
      </c>
      <c r="K44" s="188" t="s">
        <v>529</v>
      </c>
      <c r="L44" s="188" t="s">
        <v>462</v>
      </c>
      <c r="M44" s="188" t="s">
        <v>529</v>
      </c>
      <c r="N44" s="188" t="s">
        <v>462</v>
      </c>
      <c r="O44" s="189" t="s">
        <v>1182</v>
      </c>
      <c r="P44" s="260">
        <v>4019420.310000001</v>
      </c>
      <c r="Q44" s="188" t="s">
        <v>1183</v>
      </c>
      <c r="R44" s="260">
        <v>0</v>
      </c>
      <c r="S44" s="260">
        <v>4019420.310000001</v>
      </c>
      <c r="T44" s="260">
        <v>4019420.310000001</v>
      </c>
      <c r="U44" s="260">
        <v>4019420.310000001</v>
      </c>
      <c r="V44" s="260">
        <v>4019420.310000001</v>
      </c>
      <c r="W44" s="260">
        <v>4019420.310000001</v>
      </c>
      <c r="X44" s="188">
        <v>100</v>
      </c>
      <c r="Y44" s="188">
        <v>0</v>
      </c>
    </row>
    <row r="45" spans="1:26" s="211" customFormat="1" ht="12.75" x14ac:dyDescent="0.2">
      <c r="A45" s="259" t="s">
        <v>1276</v>
      </c>
      <c r="B45" s="188"/>
      <c r="C45" s="188"/>
      <c r="D45" s="188"/>
      <c r="E45" s="189"/>
      <c r="F45" s="188">
        <v>8</v>
      </c>
      <c r="G45" s="189"/>
      <c r="H45" s="188"/>
      <c r="I45" s="188"/>
      <c r="J45" s="188"/>
      <c r="K45" s="188"/>
      <c r="L45" s="188"/>
      <c r="M45" s="188"/>
      <c r="N45" s="188"/>
      <c r="O45" s="189"/>
      <c r="P45" s="260"/>
      <c r="Q45" s="188"/>
      <c r="R45" s="260"/>
      <c r="S45" s="260"/>
      <c r="T45" s="260"/>
      <c r="U45" s="260"/>
      <c r="V45" s="260"/>
      <c r="W45" s="260"/>
      <c r="X45" s="188"/>
      <c r="Y45" s="188"/>
    </row>
    <row r="46" spans="1:26" s="211" customFormat="1" ht="12.75" x14ac:dyDescent="0.2">
      <c r="A46" s="259" t="s">
        <v>1307</v>
      </c>
      <c r="B46" s="188"/>
      <c r="C46" s="188"/>
      <c r="D46" s="188"/>
      <c r="E46" s="189"/>
      <c r="F46" s="188"/>
      <c r="G46" s="189"/>
      <c r="H46" s="188"/>
      <c r="I46" s="188"/>
      <c r="J46" s="188"/>
      <c r="K46" s="188"/>
      <c r="L46" s="188"/>
      <c r="M46" s="188"/>
      <c r="N46" s="188"/>
      <c r="O46" s="189"/>
      <c r="P46" s="260"/>
      <c r="Q46" s="188"/>
      <c r="R46" s="260"/>
      <c r="S46" s="260"/>
      <c r="T46" s="260"/>
      <c r="U46" s="260"/>
      <c r="V46" s="260"/>
      <c r="W46" s="260"/>
      <c r="X46" s="188"/>
      <c r="Y46" s="188"/>
    </row>
    <row r="47" spans="1:26" s="211" customFormat="1" ht="25.5" x14ac:dyDescent="0.2">
      <c r="A47" s="188">
        <v>1</v>
      </c>
      <c r="B47" s="188" t="s">
        <v>184</v>
      </c>
      <c r="C47" s="188" t="s">
        <v>473</v>
      </c>
      <c r="D47" s="188" t="s">
        <v>185</v>
      </c>
      <c r="E47" s="189" t="s">
        <v>186</v>
      </c>
      <c r="F47" s="188" t="s">
        <v>1275</v>
      </c>
      <c r="G47" s="189" t="s">
        <v>1179</v>
      </c>
      <c r="H47" s="188">
        <v>1</v>
      </c>
      <c r="I47" s="188">
        <v>0</v>
      </c>
      <c r="J47" s="188" t="s">
        <v>172</v>
      </c>
      <c r="K47" s="188" t="s">
        <v>461</v>
      </c>
      <c r="L47" s="188" t="s">
        <v>462</v>
      </c>
      <c r="M47" s="188" t="s">
        <v>461</v>
      </c>
      <c r="N47" s="188" t="s">
        <v>462</v>
      </c>
      <c r="O47" s="189" t="s">
        <v>1182</v>
      </c>
      <c r="P47" s="260">
        <v>2349265.6100000008</v>
      </c>
      <c r="Q47" s="188" t="s">
        <v>1183</v>
      </c>
      <c r="R47" s="260">
        <v>2943535.0000000009</v>
      </c>
      <c r="S47" s="260">
        <v>2349265.6100000008</v>
      </c>
      <c r="T47" s="260">
        <v>2349265.6100000008</v>
      </c>
      <c r="U47" s="260">
        <v>2349265.6100000008</v>
      </c>
      <c r="V47" s="260">
        <v>2349265.6100000008</v>
      </c>
      <c r="W47" s="260">
        <v>2349265.6100000008</v>
      </c>
      <c r="X47" s="188">
        <v>100</v>
      </c>
      <c r="Y47" s="188">
        <v>63</v>
      </c>
    </row>
    <row r="48" spans="1:26" s="211" customFormat="1" ht="25.5" x14ac:dyDescent="0.2">
      <c r="A48" s="188">
        <v>2</v>
      </c>
      <c r="B48" s="188" t="s">
        <v>309</v>
      </c>
      <c r="C48" s="188" t="s">
        <v>473</v>
      </c>
      <c r="D48" s="188" t="s">
        <v>357</v>
      </c>
      <c r="E48" s="189" t="s">
        <v>358</v>
      </c>
      <c r="F48" s="188" t="s">
        <v>1275</v>
      </c>
      <c r="G48" s="189" t="s">
        <v>1179</v>
      </c>
      <c r="H48" s="188">
        <v>1</v>
      </c>
      <c r="I48" s="188">
        <v>0</v>
      </c>
      <c r="J48" s="188" t="s">
        <v>172</v>
      </c>
      <c r="K48" s="188" t="s">
        <v>461</v>
      </c>
      <c r="L48" s="188" t="s">
        <v>462</v>
      </c>
      <c r="M48" s="188" t="s">
        <v>461</v>
      </c>
      <c r="N48" s="188" t="s">
        <v>462</v>
      </c>
      <c r="O48" s="189" t="s">
        <v>1182</v>
      </c>
      <c r="P48" s="260">
        <v>1244671.3199999998</v>
      </c>
      <c r="Q48" s="188" t="s">
        <v>1183</v>
      </c>
      <c r="R48" s="260">
        <v>1803022</v>
      </c>
      <c r="S48" s="260">
        <v>1244671.3199999998</v>
      </c>
      <c r="T48" s="260">
        <v>1244671.3199999998</v>
      </c>
      <c r="U48" s="260">
        <v>1244671.3199999998</v>
      </c>
      <c r="V48" s="260">
        <v>1244671.3199999998</v>
      </c>
      <c r="W48" s="260">
        <v>1244671.3199999998</v>
      </c>
      <c r="X48" s="188">
        <v>100</v>
      </c>
      <c r="Y48" s="188">
        <v>59</v>
      </c>
    </row>
    <row r="49" spans="1:25" s="211" customFormat="1" ht="25.5" x14ac:dyDescent="0.2">
      <c r="A49" s="188">
        <v>3</v>
      </c>
      <c r="B49" s="188" t="s">
        <v>184</v>
      </c>
      <c r="C49" s="188" t="s">
        <v>473</v>
      </c>
      <c r="D49" s="188" t="s">
        <v>938</v>
      </c>
      <c r="E49" s="189" t="s">
        <v>186</v>
      </c>
      <c r="F49" s="188" t="s">
        <v>1275</v>
      </c>
      <c r="G49" s="189" t="s">
        <v>1179</v>
      </c>
      <c r="H49" s="188">
        <v>1</v>
      </c>
      <c r="I49" s="188">
        <v>0</v>
      </c>
      <c r="J49" s="188" t="s">
        <v>172</v>
      </c>
      <c r="K49" s="188" t="s">
        <v>556</v>
      </c>
      <c r="L49" s="188" t="s">
        <v>475</v>
      </c>
      <c r="M49" s="188" t="s">
        <v>556</v>
      </c>
      <c r="N49" s="188" t="s">
        <v>462</v>
      </c>
      <c r="O49" s="189" t="s">
        <v>1292</v>
      </c>
      <c r="P49" s="260">
        <v>8481.7799999999988</v>
      </c>
      <c r="Q49" s="188" t="s">
        <v>1308</v>
      </c>
      <c r="R49" s="260">
        <v>0</v>
      </c>
      <c r="S49" s="260">
        <v>8481.7799999999988</v>
      </c>
      <c r="T49" s="260">
        <v>8481.7799999999988</v>
      </c>
      <c r="U49" s="260">
        <v>8481.7799999999988</v>
      </c>
      <c r="V49" s="260">
        <v>8481.7799999999988</v>
      </c>
      <c r="W49" s="260">
        <v>8481.7799999999988</v>
      </c>
      <c r="X49" s="188">
        <v>100</v>
      </c>
      <c r="Y49" s="188">
        <v>64</v>
      </c>
    </row>
    <row r="50" spans="1:25" s="211" customFormat="1" ht="25.5" x14ac:dyDescent="0.2">
      <c r="A50" s="188">
        <v>4</v>
      </c>
      <c r="B50" s="188" t="s">
        <v>309</v>
      </c>
      <c r="C50" s="188" t="s">
        <v>473</v>
      </c>
      <c r="D50" s="188" t="s">
        <v>939</v>
      </c>
      <c r="E50" s="189" t="s">
        <v>358</v>
      </c>
      <c r="F50" s="188" t="s">
        <v>1275</v>
      </c>
      <c r="G50" s="189" t="s">
        <v>1179</v>
      </c>
      <c r="H50" s="188">
        <v>1</v>
      </c>
      <c r="I50" s="188">
        <v>0</v>
      </c>
      <c r="J50" s="188" t="s">
        <v>172</v>
      </c>
      <c r="K50" s="188" t="s">
        <v>556</v>
      </c>
      <c r="L50" s="188" t="s">
        <v>475</v>
      </c>
      <c r="M50" s="188" t="s">
        <v>556</v>
      </c>
      <c r="N50" s="188" t="s">
        <v>462</v>
      </c>
      <c r="O50" s="189" t="s">
        <v>1292</v>
      </c>
      <c r="P50" s="260">
        <v>2041.76</v>
      </c>
      <c r="Q50" s="188" t="s">
        <v>1300</v>
      </c>
      <c r="R50" s="260">
        <v>0</v>
      </c>
      <c r="S50" s="260">
        <v>2041.76</v>
      </c>
      <c r="T50" s="260">
        <v>2041.76</v>
      </c>
      <c r="U50" s="260">
        <v>2041.76</v>
      </c>
      <c r="V50" s="260">
        <v>2041.76</v>
      </c>
      <c r="W50" s="260">
        <v>2041.76</v>
      </c>
      <c r="X50" s="188">
        <v>100</v>
      </c>
      <c r="Y50" s="188">
        <v>15</v>
      </c>
    </row>
    <row r="51" spans="1:25" s="211" customFormat="1" ht="25.5" x14ac:dyDescent="0.2">
      <c r="A51" s="188">
        <v>5</v>
      </c>
      <c r="B51" s="188" t="s">
        <v>184</v>
      </c>
      <c r="C51" s="188" t="s">
        <v>473</v>
      </c>
      <c r="D51" s="188" t="s">
        <v>940</v>
      </c>
      <c r="E51" s="189" t="s">
        <v>186</v>
      </c>
      <c r="F51" s="188" t="s">
        <v>1275</v>
      </c>
      <c r="G51" s="189" t="s">
        <v>1179</v>
      </c>
      <c r="H51" s="188">
        <v>1</v>
      </c>
      <c r="I51" s="188">
        <v>0</v>
      </c>
      <c r="J51" s="188" t="s">
        <v>172</v>
      </c>
      <c r="K51" s="188" t="s">
        <v>556</v>
      </c>
      <c r="L51" s="188" t="s">
        <v>475</v>
      </c>
      <c r="M51" s="188" t="s">
        <v>556</v>
      </c>
      <c r="N51" s="188" t="s">
        <v>462</v>
      </c>
      <c r="O51" s="189" t="s">
        <v>1211</v>
      </c>
      <c r="P51" s="260">
        <v>191025.71000000008</v>
      </c>
      <c r="Q51" s="188" t="s">
        <v>1293</v>
      </c>
      <c r="R51" s="260">
        <v>0</v>
      </c>
      <c r="S51" s="260">
        <v>191025.71000000008</v>
      </c>
      <c r="T51" s="260">
        <v>191025.71000000008</v>
      </c>
      <c r="U51" s="260">
        <v>191025.71000000008</v>
      </c>
      <c r="V51" s="260">
        <v>191025.71000000008</v>
      </c>
      <c r="W51" s="260">
        <v>191025.71000000008</v>
      </c>
      <c r="X51" s="188">
        <v>100</v>
      </c>
      <c r="Y51" s="188">
        <v>93</v>
      </c>
    </row>
    <row r="52" spans="1:25" s="211" customFormat="1" ht="25.5" x14ac:dyDescent="0.2">
      <c r="A52" s="188">
        <v>6</v>
      </c>
      <c r="B52" s="188" t="s">
        <v>309</v>
      </c>
      <c r="C52" s="188" t="s">
        <v>473</v>
      </c>
      <c r="D52" s="188" t="s">
        <v>941</v>
      </c>
      <c r="E52" s="189" t="s">
        <v>358</v>
      </c>
      <c r="F52" s="188" t="s">
        <v>1275</v>
      </c>
      <c r="G52" s="189" t="s">
        <v>1179</v>
      </c>
      <c r="H52" s="188">
        <v>1</v>
      </c>
      <c r="I52" s="188">
        <v>0</v>
      </c>
      <c r="J52" s="188" t="s">
        <v>172</v>
      </c>
      <c r="K52" s="188" t="s">
        <v>556</v>
      </c>
      <c r="L52" s="188" t="s">
        <v>475</v>
      </c>
      <c r="M52" s="188" t="s">
        <v>556</v>
      </c>
      <c r="N52" s="188" t="s">
        <v>462</v>
      </c>
      <c r="O52" s="189" t="s">
        <v>1211</v>
      </c>
      <c r="P52" s="260">
        <v>80114.070000000022</v>
      </c>
      <c r="Q52" s="188" t="s">
        <v>1295</v>
      </c>
      <c r="R52" s="260">
        <v>0</v>
      </c>
      <c r="S52" s="260">
        <v>80114.070000000022</v>
      </c>
      <c r="T52" s="260">
        <v>80114.070000000022</v>
      </c>
      <c r="U52" s="260">
        <v>80114.070000000022</v>
      </c>
      <c r="V52" s="260">
        <v>80114.070000000022</v>
      </c>
      <c r="W52" s="260">
        <v>80114.070000000022</v>
      </c>
      <c r="X52" s="188">
        <v>100</v>
      </c>
      <c r="Y52" s="188">
        <v>84</v>
      </c>
    </row>
    <row r="53" spans="1:25" s="211" customFormat="1" ht="12.75" x14ac:dyDescent="0.2">
      <c r="A53" s="259" t="s">
        <v>1276</v>
      </c>
      <c r="B53" s="188"/>
      <c r="C53" s="188"/>
      <c r="D53" s="188"/>
      <c r="E53" s="189"/>
      <c r="F53" s="188">
        <v>6</v>
      </c>
      <c r="G53" s="189"/>
      <c r="H53" s="188"/>
      <c r="I53" s="188"/>
      <c r="J53" s="188"/>
      <c r="K53" s="188"/>
      <c r="L53" s="188"/>
      <c r="M53" s="188"/>
      <c r="N53" s="188"/>
      <c r="O53" s="189"/>
      <c r="P53" s="260"/>
      <c r="Q53" s="188"/>
      <c r="R53" s="260"/>
      <c r="S53" s="260"/>
      <c r="T53" s="260"/>
      <c r="U53" s="260"/>
      <c r="V53" s="260"/>
      <c r="W53" s="260"/>
      <c r="X53" s="188"/>
      <c r="Y53" s="188"/>
    </row>
    <row r="54" spans="1:25" s="211" customFormat="1" ht="12.75" x14ac:dyDescent="0.2">
      <c r="A54" s="259" t="s">
        <v>1309</v>
      </c>
      <c r="B54" s="188"/>
      <c r="C54" s="188"/>
      <c r="D54" s="188"/>
      <c r="E54" s="189"/>
      <c r="F54" s="188"/>
      <c r="G54" s="189"/>
      <c r="H54" s="188"/>
      <c r="I54" s="188"/>
      <c r="J54" s="188"/>
      <c r="K54" s="188"/>
      <c r="L54" s="188"/>
      <c r="M54" s="188"/>
      <c r="N54" s="188"/>
      <c r="O54" s="189"/>
      <c r="P54" s="260"/>
      <c r="Q54" s="188"/>
      <c r="R54" s="260"/>
      <c r="S54" s="260"/>
      <c r="T54" s="260"/>
      <c r="U54" s="260"/>
      <c r="V54" s="260"/>
      <c r="W54" s="260"/>
      <c r="X54" s="188"/>
      <c r="Y54" s="188"/>
    </row>
    <row r="55" spans="1:25" s="211" customFormat="1" ht="51" x14ac:dyDescent="0.2">
      <c r="A55" s="188">
        <v>1</v>
      </c>
      <c r="B55" s="188" t="s">
        <v>161</v>
      </c>
      <c r="C55" s="188" t="s">
        <v>474</v>
      </c>
      <c r="D55" s="188" t="s">
        <v>189</v>
      </c>
      <c r="E55" s="189" t="s">
        <v>190</v>
      </c>
      <c r="F55" s="188" t="s">
        <v>1275</v>
      </c>
      <c r="G55" s="189" t="s">
        <v>1179</v>
      </c>
      <c r="H55" s="188">
        <v>1</v>
      </c>
      <c r="I55" s="188">
        <v>0</v>
      </c>
      <c r="J55" s="188" t="s">
        <v>172</v>
      </c>
      <c r="K55" s="188" t="s">
        <v>461</v>
      </c>
      <c r="L55" s="188" t="s">
        <v>462</v>
      </c>
      <c r="M55" s="188" t="s">
        <v>461</v>
      </c>
      <c r="N55" s="188" t="s">
        <v>462</v>
      </c>
      <c r="O55" s="189" t="s">
        <v>1182</v>
      </c>
      <c r="P55" s="260">
        <v>15921985.5</v>
      </c>
      <c r="Q55" s="188" t="s">
        <v>1183</v>
      </c>
      <c r="R55" s="260">
        <v>18110473</v>
      </c>
      <c r="S55" s="260">
        <v>15921985.5</v>
      </c>
      <c r="T55" s="260">
        <v>15921985.5</v>
      </c>
      <c r="U55" s="260">
        <v>15921985.5</v>
      </c>
      <c r="V55" s="260">
        <v>15921985.5</v>
      </c>
      <c r="W55" s="260">
        <v>15921985.5</v>
      </c>
      <c r="X55" s="188">
        <v>100</v>
      </c>
      <c r="Y55" s="188">
        <v>100</v>
      </c>
    </row>
    <row r="56" spans="1:25" s="211" customFormat="1" ht="51" x14ac:dyDescent="0.2">
      <c r="A56" s="188">
        <v>2</v>
      </c>
      <c r="B56" s="188" t="s">
        <v>161</v>
      </c>
      <c r="C56" s="188" t="s">
        <v>474</v>
      </c>
      <c r="D56" s="188" t="s">
        <v>942</v>
      </c>
      <c r="E56" s="189" t="s">
        <v>190</v>
      </c>
      <c r="F56" s="188" t="s">
        <v>1275</v>
      </c>
      <c r="G56" s="189" t="s">
        <v>1179</v>
      </c>
      <c r="H56" s="188">
        <v>1</v>
      </c>
      <c r="I56" s="188">
        <v>0</v>
      </c>
      <c r="J56" s="188" t="s">
        <v>172</v>
      </c>
      <c r="K56" s="188" t="s">
        <v>556</v>
      </c>
      <c r="L56" s="188" t="s">
        <v>475</v>
      </c>
      <c r="M56" s="188" t="s">
        <v>556</v>
      </c>
      <c r="N56" s="188" t="s">
        <v>462</v>
      </c>
      <c r="O56" s="189" t="s">
        <v>1292</v>
      </c>
      <c r="P56" s="260">
        <v>479167.27000000019</v>
      </c>
      <c r="Q56" s="188" t="s">
        <v>1310</v>
      </c>
      <c r="R56" s="260">
        <v>0</v>
      </c>
      <c r="S56" s="260">
        <v>479167.27000000019</v>
      </c>
      <c r="T56" s="260">
        <v>479167.27000000019</v>
      </c>
      <c r="U56" s="260">
        <v>479167.27000000019</v>
      </c>
      <c r="V56" s="260">
        <v>479167.27000000019</v>
      </c>
      <c r="W56" s="260">
        <v>479167.27000000019</v>
      </c>
      <c r="X56" s="188">
        <v>100</v>
      </c>
      <c r="Y56" s="188">
        <v>87</v>
      </c>
    </row>
    <row r="57" spans="1:25" s="211" customFormat="1" ht="51" x14ac:dyDescent="0.2">
      <c r="A57" s="188">
        <v>3</v>
      </c>
      <c r="B57" s="188" t="s">
        <v>161</v>
      </c>
      <c r="C57" s="188" t="s">
        <v>474</v>
      </c>
      <c r="D57" s="188" t="s">
        <v>943</v>
      </c>
      <c r="E57" s="189" t="s">
        <v>190</v>
      </c>
      <c r="F57" s="188" t="s">
        <v>1275</v>
      </c>
      <c r="G57" s="189" t="s">
        <v>1179</v>
      </c>
      <c r="H57" s="188">
        <v>1</v>
      </c>
      <c r="I57" s="188">
        <v>0</v>
      </c>
      <c r="J57" s="188" t="s">
        <v>172</v>
      </c>
      <c r="K57" s="188" t="s">
        <v>556</v>
      </c>
      <c r="L57" s="188" t="s">
        <v>475</v>
      </c>
      <c r="M57" s="188" t="s">
        <v>556</v>
      </c>
      <c r="N57" s="188" t="s">
        <v>462</v>
      </c>
      <c r="O57" s="189" t="s">
        <v>1211</v>
      </c>
      <c r="P57" s="260">
        <v>966213.44000000029</v>
      </c>
      <c r="Q57" s="188" t="s">
        <v>1311</v>
      </c>
      <c r="R57" s="260">
        <v>0</v>
      </c>
      <c r="S57" s="260">
        <v>966213.44000000029</v>
      </c>
      <c r="T57" s="260">
        <v>966213.44000000029</v>
      </c>
      <c r="U57" s="260">
        <v>966213.44000000029</v>
      </c>
      <c r="V57" s="260">
        <v>966213.44000000029</v>
      </c>
      <c r="W57" s="260">
        <v>966213.44000000029</v>
      </c>
      <c r="X57" s="188">
        <v>100</v>
      </c>
      <c r="Y57" s="188">
        <v>88</v>
      </c>
    </row>
    <row r="58" spans="1:25" s="211" customFormat="1" ht="38.25" x14ac:dyDescent="0.2">
      <c r="A58" s="188">
        <v>4</v>
      </c>
      <c r="B58" s="188" t="s">
        <v>161</v>
      </c>
      <c r="C58" s="188" t="s">
        <v>474</v>
      </c>
      <c r="D58" s="188" t="s">
        <v>130</v>
      </c>
      <c r="E58" s="189" t="s">
        <v>122</v>
      </c>
      <c r="F58" s="188" t="s">
        <v>1275</v>
      </c>
      <c r="G58" s="189" t="s">
        <v>1179</v>
      </c>
      <c r="H58" s="188">
        <v>1</v>
      </c>
      <c r="I58" s="188">
        <v>1</v>
      </c>
      <c r="J58" s="188" t="s">
        <v>378</v>
      </c>
      <c r="K58" s="188" t="s">
        <v>461</v>
      </c>
      <c r="L58" s="188" t="s">
        <v>475</v>
      </c>
      <c r="M58" s="188" t="s">
        <v>476</v>
      </c>
      <c r="N58" s="188" t="s">
        <v>494</v>
      </c>
      <c r="O58" s="189" t="s">
        <v>1211</v>
      </c>
      <c r="P58" s="260">
        <v>194175.50000000009</v>
      </c>
      <c r="Q58" s="188" t="s">
        <v>1183</v>
      </c>
      <c r="R58" s="260">
        <v>200000.00000000009</v>
      </c>
      <c r="S58" s="260">
        <v>194175.50000000009</v>
      </c>
      <c r="T58" s="260">
        <v>194175.50000000009</v>
      </c>
      <c r="U58" s="260">
        <v>194175.50000000009</v>
      </c>
      <c r="V58" s="260">
        <v>194175.50000000009</v>
      </c>
      <c r="W58" s="260">
        <v>194175.50000000009</v>
      </c>
      <c r="X58" s="188">
        <v>100</v>
      </c>
      <c r="Y58" s="188">
        <v>100</v>
      </c>
    </row>
    <row r="59" spans="1:25" s="211" customFormat="1" ht="38.25" x14ac:dyDescent="0.2">
      <c r="A59" s="188">
        <v>5</v>
      </c>
      <c r="B59" s="188" t="s">
        <v>161</v>
      </c>
      <c r="C59" s="188" t="s">
        <v>474</v>
      </c>
      <c r="D59" s="188" t="s">
        <v>140</v>
      </c>
      <c r="E59" s="189" t="s">
        <v>123</v>
      </c>
      <c r="F59" s="188" t="s">
        <v>1278</v>
      </c>
      <c r="G59" s="189" t="s">
        <v>1279</v>
      </c>
      <c r="H59" s="188">
        <v>1</v>
      </c>
      <c r="I59" s="188">
        <v>1</v>
      </c>
      <c r="J59" s="188" t="s">
        <v>378</v>
      </c>
      <c r="K59" s="188" t="s">
        <v>461</v>
      </c>
      <c r="L59" s="188" t="s">
        <v>475</v>
      </c>
      <c r="M59" s="188" t="s">
        <v>476</v>
      </c>
      <c r="N59" s="188" t="s">
        <v>494</v>
      </c>
      <c r="O59" s="189" t="s">
        <v>1211</v>
      </c>
      <c r="P59" s="260">
        <v>133298.46</v>
      </c>
      <c r="Q59" s="188" t="s">
        <v>1312</v>
      </c>
      <c r="R59" s="260">
        <v>150000.00000000009</v>
      </c>
      <c r="S59" s="260">
        <v>133298.46</v>
      </c>
      <c r="T59" s="260">
        <v>133298.46</v>
      </c>
      <c r="U59" s="260">
        <v>133298.46</v>
      </c>
      <c r="V59" s="260">
        <v>133298.46</v>
      </c>
      <c r="W59" s="260">
        <v>133298.46</v>
      </c>
      <c r="X59" s="188">
        <v>100</v>
      </c>
      <c r="Y59" s="188">
        <v>100</v>
      </c>
    </row>
    <row r="60" spans="1:25" s="211" customFormat="1" ht="12.75" x14ac:dyDescent="0.2">
      <c r="A60" s="259" t="s">
        <v>1276</v>
      </c>
      <c r="B60" s="188"/>
      <c r="C60" s="188"/>
      <c r="D60" s="188"/>
      <c r="E60" s="189"/>
      <c r="F60" s="188">
        <v>5</v>
      </c>
      <c r="G60" s="189"/>
      <c r="H60" s="188"/>
      <c r="I60" s="188"/>
      <c r="J60" s="188"/>
      <c r="K60" s="188"/>
      <c r="L60" s="188"/>
      <c r="M60" s="188"/>
      <c r="N60" s="188"/>
      <c r="O60" s="189"/>
      <c r="P60" s="260"/>
      <c r="Q60" s="188"/>
      <c r="R60" s="260"/>
      <c r="S60" s="260"/>
      <c r="T60" s="260"/>
      <c r="U60" s="260"/>
      <c r="V60" s="260"/>
      <c r="W60" s="260"/>
      <c r="X60" s="188"/>
      <c r="Y60" s="188"/>
    </row>
    <row r="61" spans="1:25" s="211" customFormat="1" ht="12.75" x14ac:dyDescent="0.2">
      <c r="A61" s="259" t="s">
        <v>1313</v>
      </c>
      <c r="B61" s="188"/>
      <c r="C61" s="188"/>
      <c r="D61" s="188"/>
      <c r="E61" s="189"/>
      <c r="F61" s="188"/>
      <c r="G61" s="189"/>
      <c r="H61" s="188"/>
      <c r="I61" s="188"/>
      <c r="J61" s="188"/>
      <c r="K61" s="188"/>
      <c r="L61" s="188"/>
      <c r="M61" s="188"/>
      <c r="N61" s="188"/>
      <c r="O61" s="189"/>
      <c r="P61" s="260"/>
      <c r="Q61" s="188"/>
      <c r="R61" s="260"/>
      <c r="S61" s="260"/>
      <c r="T61" s="260"/>
      <c r="U61" s="260"/>
      <c r="V61" s="260"/>
      <c r="W61" s="260"/>
      <c r="X61" s="188"/>
      <c r="Y61" s="188"/>
    </row>
    <row r="62" spans="1:25" s="211" customFormat="1" ht="51" x14ac:dyDescent="0.2">
      <c r="A62" s="188">
        <v>1</v>
      </c>
      <c r="B62" s="188" t="s">
        <v>477</v>
      </c>
      <c r="C62" s="188" t="s">
        <v>478</v>
      </c>
      <c r="D62" s="188" t="s">
        <v>330</v>
      </c>
      <c r="E62" s="189" t="s">
        <v>479</v>
      </c>
      <c r="F62" s="188" t="s">
        <v>1278</v>
      </c>
      <c r="G62" s="189" t="s">
        <v>1279</v>
      </c>
      <c r="H62" s="188">
        <v>1</v>
      </c>
      <c r="I62" s="188">
        <v>1</v>
      </c>
      <c r="J62" s="188" t="s">
        <v>335</v>
      </c>
      <c r="K62" s="188" t="s">
        <v>465</v>
      </c>
      <c r="L62" s="188" t="s">
        <v>462</v>
      </c>
      <c r="M62" s="188" t="s">
        <v>450</v>
      </c>
      <c r="N62" s="188" t="s">
        <v>487</v>
      </c>
      <c r="O62" s="189" t="s">
        <v>1182</v>
      </c>
      <c r="P62" s="260">
        <v>3473.1</v>
      </c>
      <c r="Q62" s="188" t="s">
        <v>1280</v>
      </c>
      <c r="R62" s="260">
        <v>0</v>
      </c>
      <c r="S62" s="260">
        <v>3473.1</v>
      </c>
      <c r="T62" s="260">
        <v>3473.1</v>
      </c>
      <c r="U62" s="260">
        <v>3473.1</v>
      </c>
      <c r="V62" s="260">
        <v>3473.1</v>
      </c>
      <c r="W62" s="260">
        <v>3473.1</v>
      </c>
      <c r="X62" s="188">
        <v>100</v>
      </c>
      <c r="Y62" s="188">
        <v>100</v>
      </c>
    </row>
    <row r="63" spans="1:25" s="211" customFormat="1" ht="51" x14ac:dyDescent="0.2">
      <c r="A63" s="188">
        <v>2</v>
      </c>
      <c r="B63" s="188" t="s">
        <v>477</v>
      </c>
      <c r="C63" s="188" t="s">
        <v>478</v>
      </c>
      <c r="D63" s="188" t="s">
        <v>237</v>
      </c>
      <c r="E63" s="189" t="s">
        <v>480</v>
      </c>
      <c r="F63" s="188" t="s">
        <v>1275</v>
      </c>
      <c r="G63" s="189" t="s">
        <v>1179</v>
      </c>
      <c r="H63" s="188">
        <v>1</v>
      </c>
      <c r="I63" s="188">
        <v>1</v>
      </c>
      <c r="J63" s="188" t="s">
        <v>335</v>
      </c>
      <c r="K63" s="188" t="s">
        <v>465</v>
      </c>
      <c r="L63" s="188" t="s">
        <v>462</v>
      </c>
      <c r="M63" s="188" t="s">
        <v>465</v>
      </c>
      <c r="N63" s="188" t="s">
        <v>487</v>
      </c>
      <c r="O63" s="189" t="s">
        <v>1182</v>
      </c>
      <c r="P63" s="260">
        <v>1249.9799999999998</v>
      </c>
      <c r="Q63" s="188" t="s">
        <v>1183</v>
      </c>
      <c r="R63" s="260">
        <v>0</v>
      </c>
      <c r="S63" s="260">
        <v>1249.9799999999998</v>
      </c>
      <c r="T63" s="260">
        <v>1249.9799999999998</v>
      </c>
      <c r="U63" s="260">
        <v>1249.9799999999998</v>
      </c>
      <c r="V63" s="260">
        <v>1249.9799999999998</v>
      </c>
      <c r="W63" s="260">
        <v>1249.9799999999998</v>
      </c>
      <c r="X63" s="188">
        <v>100</v>
      </c>
      <c r="Y63" s="188">
        <v>100</v>
      </c>
    </row>
    <row r="64" spans="1:25" s="211" customFormat="1" ht="25.5" x14ac:dyDescent="0.2">
      <c r="A64" s="188">
        <v>3</v>
      </c>
      <c r="B64" s="188" t="s">
        <v>161</v>
      </c>
      <c r="C64" s="188" t="s">
        <v>478</v>
      </c>
      <c r="D64" s="188" t="s">
        <v>193</v>
      </c>
      <c r="E64" s="189" t="s">
        <v>191</v>
      </c>
      <c r="F64" s="188" t="s">
        <v>1275</v>
      </c>
      <c r="G64" s="189" t="s">
        <v>1179</v>
      </c>
      <c r="H64" s="188">
        <v>1867</v>
      </c>
      <c r="I64" s="188">
        <v>1136.4000000000001</v>
      </c>
      <c r="J64" s="188" t="s">
        <v>192</v>
      </c>
      <c r="K64" s="188" t="s">
        <v>461</v>
      </c>
      <c r="L64" s="188" t="s">
        <v>503</v>
      </c>
      <c r="M64" s="188" t="s">
        <v>476</v>
      </c>
      <c r="N64" s="188" t="s">
        <v>487</v>
      </c>
      <c r="O64" s="189" t="s">
        <v>1182</v>
      </c>
      <c r="P64" s="260">
        <v>160643.10999999999</v>
      </c>
      <c r="Q64" s="188" t="s">
        <v>1183</v>
      </c>
      <c r="R64" s="260">
        <v>700000.00000000023</v>
      </c>
      <c r="S64" s="260">
        <v>160643.10999999999</v>
      </c>
      <c r="T64" s="260">
        <v>160643.10999999999</v>
      </c>
      <c r="U64" s="260">
        <v>160643.10999999999</v>
      </c>
      <c r="V64" s="260">
        <v>160643.10999999999</v>
      </c>
      <c r="W64" s="260">
        <v>160643.10999999999</v>
      </c>
      <c r="X64" s="188">
        <v>100</v>
      </c>
      <c r="Y64" s="188">
        <v>100</v>
      </c>
    </row>
    <row r="65" spans="1:25" s="211" customFormat="1" ht="25.5" x14ac:dyDescent="0.2">
      <c r="A65" s="188">
        <v>4</v>
      </c>
      <c r="B65" s="188" t="s">
        <v>161</v>
      </c>
      <c r="C65" s="188" t="s">
        <v>478</v>
      </c>
      <c r="D65" s="188" t="s">
        <v>126</v>
      </c>
      <c r="E65" s="189" t="s">
        <v>379</v>
      </c>
      <c r="F65" s="188" t="s">
        <v>1275</v>
      </c>
      <c r="G65" s="189" t="s">
        <v>1179</v>
      </c>
      <c r="H65" s="188">
        <v>1</v>
      </c>
      <c r="I65" s="188">
        <v>1</v>
      </c>
      <c r="J65" s="188" t="s">
        <v>163</v>
      </c>
      <c r="K65" s="188" t="s">
        <v>461</v>
      </c>
      <c r="L65" s="188" t="s">
        <v>455</v>
      </c>
      <c r="M65" s="188" t="s">
        <v>454</v>
      </c>
      <c r="N65" s="188" t="s">
        <v>514</v>
      </c>
      <c r="O65" s="189" t="s">
        <v>1182</v>
      </c>
      <c r="P65" s="260">
        <v>249864.00000000009</v>
      </c>
      <c r="Q65" s="188" t="s">
        <v>1183</v>
      </c>
      <c r="R65" s="260">
        <v>250000.00000000009</v>
      </c>
      <c r="S65" s="260">
        <v>249864.00000000009</v>
      </c>
      <c r="T65" s="260">
        <v>249864.00000000009</v>
      </c>
      <c r="U65" s="260">
        <v>249864.00000000009</v>
      </c>
      <c r="V65" s="260">
        <v>249864.00000000009</v>
      </c>
      <c r="W65" s="260">
        <v>249864.00000000009</v>
      </c>
      <c r="X65" s="188">
        <v>100</v>
      </c>
      <c r="Y65" s="188">
        <v>100</v>
      </c>
    </row>
    <row r="66" spans="1:25" s="211" customFormat="1" ht="38.25" x14ac:dyDescent="0.2">
      <c r="A66" s="188">
        <v>5</v>
      </c>
      <c r="B66" s="188" t="s">
        <v>161</v>
      </c>
      <c r="C66" s="188" t="s">
        <v>478</v>
      </c>
      <c r="D66" s="188" t="s">
        <v>127</v>
      </c>
      <c r="E66" s="189" t="s">
        <v>482</v>
      </c>
      <c r="F66" s="188" t="s">
        <v>1275</v>
      </c>
      <c r="G66" s="189" t="s">
        <v>1179</v>
      </c>
      <c r="H66" s="188">
        <v>19406.8</v>
      </c>
      <c r="I66" s="188">
        <v>19406.8</v>
      </c>
      <c r="J66" s="188" t="s">
        <v>192</v>
      </c>
      <c r="K66" s="188" t="s">
        <v>461</v>
      </c>
      <c r="L66" s="188" t="s">
        <v>481</v>
      </c>
      <c r="M66" s="188" t="s">
        <v>483</v>
      </c>
      <c r="N66" s="188" t="s">
        <v>519</v>
      </c>
      <c r="O66" s="189" t="s">
        <v>1182</v>
      </c>
      <c r="P66" s="260">
        <v>297777.69000000006</v>
      </c>
      <c r="Q66" s="188" t="s">
        <v>1183</v>
      </c>
      <c r="R66" s="260">
        <v>300000.00000000006</v>
      </c>
      <c r="S66" s="260">
        <v>297777.69000000006</v>
      </c>
      <c r="T66" s="260">
        <v>297777.69000000006</v>
      </c>
      <c r="U66" s="260">
        <v>297777.69000000006</v>
      </c>
      <c r="V66" s="260">
        <v>297777.69000000006</v>
      </c>
      <c r="W66" s="260">
        <v>297777.69000000006</v>
      </c>
      <c r="X66" s="188">
        <v>100</v>
      </c>
      <c r="Y66" s="188">
        <v>100</v>
      </c>
    </row>
    <row r="67" spans="1:25" s="211" customFormat="1" ht="38.25" x14ac:dyDescent="0.2">
      <c r="A67" s="188">
        <v>6</v>
      </c>
      <c r="B67" s="188" t="s">
        <v>161</v>
      </c>
      <c r="C67" s="188" t="s">
        <v>478</v>
      </c>
      <c r="D67" s="188" t="s">
        <v>128</v>
      </c>
      <c r="E67" s="189" t="s">
        <v>484</v>
      </c>
      <c r="F67" s="188" t="s">
        <v>1275</v>
      </c>
      <c r="G67" s="189" t="s">
        <v>1179</v>
      </c>
      <c r="H67" s="188">
        <v>36000</v>
      </c>
      <c r="I67" s="188">
        <v>36000</v>
      </c>
      <c r="J67" s="188" t="s">
        <v>192</v>
      </c>
      <c r="K67" s="188" t="s">
        <v>461</v>
      </c>
      <c r="L67" s="188" t="s">
        <v>485</v>
      </c>
      <c r="M67" s="188" t="s">
        <v>476</v>
      </c>
      <c r="N67" s="188" t="s">
        <v>481</v>
      </c>
      <c r="O67" s="189" t="s">
        <v>1182</v>
      </c>
      <c r="P67" s="260">
        <v>347337.42000000004</v>
      </c>
      <c r="Q67" s="188" t="s">
        <v>1312</v>
      </c>
      <c r="R67" s="260">
        <v>350000.00000000006</v>
      </c>
      <c r="S67" s="260">
        <v>347337.42000000004</v>
      </c>
      <c r="T67" s="260">
        <v>347337.42000000004</v>
      </c>
      <c r="U67" s="260">
        <v>347337.42000000004</v>
      </c>
      <c r="V67" s="260">
        <v>347337.42000000004</v>
      </c>
      <c r="W67" s="260">
        <v>347337.42000000004</v>
      </c>
      <c r="X67" s="188">
        <v>100</v>
      </c>
      <c r="Y67" s="188">
        <v>100</v>
      </c>
    </row>
    <row r="68" spans="1:25" s="211" customFormat="1" ht="38.25" x14ac:dyDescent="0.2">
      <c r="A68" s="188">
        <v>7</v>
      </c>
      <c r="B68" s="188" t="s">
        <v>161</v>
      </c>
      <c r="C68" s="188" t="s">
        <v>478</v>
      </c>
      <c r="D68" s="188" t="s">
        <v>131</v>
      </c>
      <c r="E68" s="189" t="s">
        <v>486</v>
      </c>
      <c r="F68" s="188" t="s">
        <v>1275</v>
      </c>
      <c r="G68" s="189" t="s">
        <v>1179</v>
      </c>
      <c r="H68" s="188">
        <v>1</v>
      </c>
      <c r="I68" s="188">
        <v>1</v>
      </c>
      <c r="J68" s="188" t="s">
        <v>163</v>
      </c>
      <c r="K68" s="188" t="s">
        <v>465</v>
      </c>
      <c r="L68" s="188" t="s">
        <v>487</v>
      </c>
      <c r="M68" s="188" t="s">
        <v>469</v>
      </c>
      <c r="N68" s="188" t="s">
        <v>485</v>
      </c>
      <c r="O68" s="189" t="s">
        <v>1211</v>
      </c>
      <c r="P68" s="260">
        <v>196176.56000000008</v>
      </c>
      <c r="Q68" s="188" t="s">
        <v>1183</v>
      </c>
      <c r="R68" s="260">
        <v>200000.00000000009</v>
      </c>
      <c r="S68" s="260">
        <v>196176.56000000008</v>
      </c>
      <c r="T68" s="260">
        <v>196176.56000000008</v>
      </c>
      <c r="U68" s="260">
        <v>196176.56000000008</v>
      </c>
      <c r="V68" s="260">
        <v>196176.56000000008</v>
      </c>
      <c r="W68" s="260">
        <v>196176.56000000008</v>
      </c>
      <c r="X68" s="188">
        <v>100</v>
      </c>
      <c r="Y68" s="188">
        <v>100</v>
      </c>
    </row>
    <row r="69" spans="1:25" s="211" customFormat="1" ht="25.5" x14ac:dyDescent="0.2">
      <c r="A69" s="188">
        <v>8</v>
      </c>
      <c r="B69" s="188" t="s">
        <v>161</v>
      </c>
      <c r="C69" s="188" t="s">
        <v>478</v>
      </c>
      <c r="D69" s="188" t="s">
        <v>133</v>
      </c>
      <c r="E69" s="189" t="s">
        <v>191</v>
      </c>
      <c r="F69" s="188" t="s">
        <v>1278</v>
      </c>
      <c r="G69" s="189" t="s">
        <v>1279</v>
      </c>
      <c r="H69" s="188">
        <v>1650</v>
      </c>
      <c r="I69" s="188">
        <v>1650</v>
      </c>
      <c r="J69" s="188" t="s">
        <v>192</v>
      </c>
      <c r="K69" s="188" t="s">
        <v>488</v>
      </c>
      <c r="L69" s="188" t="s">
        <v>487</v>
      </c>
      <c r="M69" s="188" t="s">
        <v>476</v>
      </c>
      <c r="N69" s="188" t="s">
        <v>487</v>
      </c>
      <c r="O69" s="189" t="s">
        <v>1292</v>
      </c>
      <c r="P69" s="260">
        <v>561725.41000000027</v>
      </c>
      <c r="Q69" s="188" t="s">
        <v>1280</v>
      </c>
      <c r="R69" s="260">
        <v>0</v>
      </c>
      <c r="S69" s="260">
        <v>561725.41000000027</v>
      </c>
      <c r="T69" s="260">
        <v>561725.41000000027</v>
      </c>
      <c r="U69" s="260">
        <v>561725.41000000027</v>
      </c>
      <c r="V69" s="260">
        <v>561725.41000000027</v>
      </c>
      <c r="W69" s="260">
        <v>561725.41000000027</v>
      </c>
      <c r="X69" s="188">
        <v>100</v>
      </c>
      <c r="Y69" s="188">
        <v>100</v>
      </c>
    </row>
    <row r="70" spans="1:25" s="211" customFormat="1" ht="25.5" x14ac:dyDescent="0.2">
      <c r="A70" s="188">
        <v>9</v>
      </c>
      <c r="B70" s="188" t="s">
        <v>161</v>
      </c>
      <c r="C70" s="188" t="s">
        <v>478</v>
      </c>
      <c r="D70" s="188" t="s">
        <v>1177</v>
      </c>
      <c r="E70" s="189" t="s">
        <v>1178</v>
      </c>
      <c r="F70" s="188" t="s">
        <v>1275</v>
      </c>
      <c r="G70" s="189" t="s">
        <v>1179</v>
      </c>
      <c r="H70" s="188">
        <v>1</v>
      </c>
      <c r="I70" s="188">
        <v>0</v>
      </c>
      <c r="J70" s="188" t="s">
        <v>162</v>
      </c>
      <c r="K70" s="188" t="s">
        <v>1180</v>
      </c>
      <c r="L70" s="188" t="s">
        <v>489</v>
      </c>
      <c r="M70" s="188" t="s">
        <v>1181</v>
      </c>
      <c r="N70" s="188" t="s">
        <v>1181</v>
      </c>
      <c r="O70" s="189" t="s">
        <v>1182</v>
      </c>
      <c r="P70" s="260">
        <v>0</v>
      </c>
      <c r="Q70" s="188" t="s">
        <v>1183</v>
      </c>
      <c r="R70" s="260">
        <v>0</v>
      </c>
      <c r="S70" s="260">
        <v>0</v>
      </c>
      <c r="T70" s="260">
        <v>0</v>
      </c>
      <c r="U70" s="260">
        <v>0</v>
      </c>
      <c r="V70" s="260">
        <v>0</v>
      </c>
      <c r="W70" s="260">
        <v>0</v>
      </c>
      <c r="X70" s="188">
        <v>0</v>
      </c>
      <c r="Y70" s="188">
        <v>0</v>
      </c>
    </row>
    <row r="71" spans="1:25" s="211" customFormat="1" ht="38.25" x14ac:dyDescent="0.2">
      <c r="A71" s="188">
        <v>10</v>
      </c>
      <c r="B71" s="188" t="s">
        <v>161</v>
      </c>
      <c r="C71" s="188" t="s">
        <v>478</v>
      </c>
      <c r="D71" s="188" t="s">
        <v>229</v>
      </c>
      <c r="E71" s="189" t="s">
        <v>490</v>
      </c>
      <c r="F71" s="188" t="s">
        <v>1275</v>
      </c>
      <c r="G71" s="189" t="s">
        <v>1179</v>
      </c>
      <c r="H71" s="188">
        <v>5</v>
      </c>
      <c r="I71" s="188">
        <v>5</v>
      </c>
      <c r="J71" s="188" t="s">
        <v>162</v>
      </c>
      <c r="K71" s="188" t="s">
        <v>456</v>
      </c>
      <c r="L71" s="188" t="s">
        <v>455</v>
      </c>
      <c r="M71" s="188" t="s">
        <v>460</v>
      </c>
      <c r="N71" s="188" t="s">
        <v>466</v>
      </c>
      <c r="O71" s="189" t="s">
        <v>1182</v>
      </c>
      <c r="P71" s="260">
        <v>14999.99</v>
      </c>
      <c r="Q71" s="188" t="s">
        <v>1183</v>
      </c>
      <c r="R71" s="260">
        <v>0</v>
      </c>
      <c r="S71" s="260">
        <v>14999.99</v>
      </c>
      <c r="T71" s="260">
        <v>14999.99</v>
      </c>
      <c r="U71" s="260">
        <v>14999.99</v>
      </c>
      <c r="V71" s="260">
        <v>14999.99</v>
      </c>
      <c r="W71" s="260">
        <v>14999.99</v>
      </c>
      <c r="X71" s="188">
        <v>100</v>
      </c>
      <c r="Y71" s="188">
        <v>100</v>
      </c>
    </row>
    <row r="72" spans="1:25" s="211" customFormat="1" ht="89.25" x14ac:dyDescent="0.2">
      <c r="A72" s="188">
        <v>11</v>
      </c>
      <c r="B72" s="188" t="s">
        <v>161</v>
      </c>
      <c r="C72" s="188" t="s">
        <v>478</v>
      </c>
      <c r="D72" s="188" t="s">
        <v>944</v>
      </c>
      <c r="E72" s="189" t="s">
        <v>945</v>
      </c>
      <c r="F72" s="188" t="s">
        <v>1194</v>
      </c>
      <c r="G72" s="189" t="s">
        <v>1314</v>
      </c>
      <c r="H72" s="188">
        <v>1</v>
      </c>
      <c r="I72" s="188">
        <v>1</v>
      </c>
      <c r="J72" s="188" t="s">
        <v>163</v>
      </c>
      <c r="K72" s="188" t="s">
        <v>946</v>
      </c>
      <c r="L72" s="188" t="s">
        <v>947</v>
      </c>
      <c r="M72" s="188" t="s">
        <v>946</v>
      </c>
      <c r="N72" s="188" t="s">
        <v>947</v>
      </c>
      <c r="O72" s="189" t="s">
        <v>1297</v>
      </c>
      <c r="P72" s="260">
        <v>19855.309999999998</v>
      </c>
      <c r="Q72" s="188" t="s">
        <v>1315</v>
      </c>
      <c r="R72" s="260">
        <v>0</v>
      </c>
      <c r="S72" s="260">
        <v>19855.309999999998</v>
      </c>
      <c r="T72" s="260">
        <v>19855.309999999998</v>
      </c>
      <c r="U72" s="260">
        <v>19855.309999999998</v>
      </c>
      <c r="V72" s="260">
        <v>19855.309999999998</v>
      </c>
      <c r="W72" s="260">
        <v>19855.309999999998</v>
      </c>
      <c r="X72" s="188">
        <v>100</v>
      </c>
      <c r="Y72" s="188">
        <v>100</v>
      </c>
    </row>
    <row r="73" spans="1:25" s="211" customFormat="1" ht="89.25" x14ac:dyDescent="0.2">
      <c r="A73" s="188">
        <v>12</v>
      </c>
      <c r="B73" s="188" t="s">
        <v>161</v>
      </c>
      <c r="C73" s="188" t="s">
        <v>478</v>
      </c>
      <c r="D73" s="188" t="s">
        <v>948</v>
      </c>
      <c r="E73" s="189" t="s">
        <v>949</v>
      </c>
      <c r="F73" s="188" t="s">
        <v>1283</v>
      </c>
      <c r="G73" s="189" t="s">
        <v>1316</v>
      </c>
      <c r="H73" s="188">
        <v>1</v>
      </c>
      <c r="I73" s="188">
        <v>1</v>
      </c>
      <c r="J73" s="188" t="s">
        <v>163</v>
      </c>
      <c r="K73" s="188" t="s">
        <v>946</v>
      </c>
      <c r="L73" s="188" t="s">
        <v>605</v>
      </c>
      <c r="M73" s="188" t="s">
        <v>946</v>
      </c>
      <c r="N73" s="188" t="s">
        <v>950</v>
      </c>
      <c r="O73" s="189" t="s">
        <v>1297</v>
      </c>
      <c r="P73" s="260">
        <v>60236.830000000009</v>
      </c>
      <c r="Q73" s="188" t="s">
        <v>1317</v>
      </c>
      <c r="R73" s="260">
        <v>0</v>
      </c>
      <c r="S73" s="260">
        <v>60236.830000000009</v>
      </c>
      <c r="T73" s="260">
        <v>60236.830000000009</v>
      </c>
      <c r="U73" s="260">
        <v>60236.830000000009</v>
      </c>
      <c r="V73" s="260">
        <v>60236.830000000009</v>
      </c>
      <c r="W73" s="260">
        <v>60236.830000000009</v>
      </c>
      <c r="X73" s="188">
        <v>100</v>
      </c>
      <c r="Y73" s="188">
        <v>100</v>
      </c>
    </row>
    <row r="74" spans="1:25" s="211" customFormat="1" ht="89.25" x14ac:dyDescent="0.2">
      <c r="A74" s="188">
        <v>13</v>
      </c>
      <c r="B74" s="188" t="s">
        <v>161</v>
      </c>
      <c r="C74" s="188" t="s">
        <v>478</v>
      </c>
      <c r="D74" s="188" t="s">
        <v>951</v>
      </c>
      <c r="E74" s="189" t="s">
        <v>952</v>
      </c>
      <c r="F74" s="188" t="s">
        <v>1275</v>
      </c>
      <c r="G74" s="189" t="s">
        <v>1179</v>
      </c>
      <c r="H74" s="188">
        <v>1</v>
      </c>
      <c r="I74" s="188">
        <v>1</v>
      </c>
      <c r="J74" s="188" t="s">
        <v>163</v>
      </c>
      <c r="K74" s="188" t="s">
        <v>946</v>
      </c>
      <c r="L74" s="188" t="s">
        <v>950</v>
      </c>
      <c r="M74" s="188" t="s">
        <v>946</v>
      </c>
      <c r="N74" s="188" t="s">
        <v>950</v>
      </c>
      <c r="O74" s="189" t="s">
        <v>1297</v>
      </c>
      <c r="P74" s="260">
        <v>88494.11000000003</v>
      </c>
      <c r="Q74" s="188" t="s">
        <v>1183</v>
      </c>
      <c r="R74" s="260">
        <v>0</v>
      </c>
      <c r="S74" s="260">
        <v>88494.11000000003</v>
      </c>
      <c r="T74" s="260">
        <v>88494.11000000003</v>
      </c>
      <c r="U74" s="260">
        <v>88494.11000000003</v>
      </c>
      <c r="V74" s="260">
        <v>88494.11000000003</v>
      </c>
      <c r="W74" s="260">
        <v>88494.11000000003</v>
      </c>
      <c r="X74" s="188">
        <v>100</v>
      </c>
      <c r="Y74" s="188">
        <v>100</v>
      </c>
    </row>
    <row r="75" spans="1:25" s="211" customFormat="1" ht="89.25" x14ac:dyDescent="0.2">
      <c r="A75" s="188">
        <v>14</v>
      </c>
      <c r="B75" s="188" t="s">
        <v>161</v>
      </c>
      <c r="C75" s="188" t="s">
        <v>478</v>
      </c>
      <c r="D75" s="188" t="s">
        <v>953</v>
      </c>
      <c r="E75" s="189" t="s">
        <v>954</v>
      </c>
      <c r="F75" s="188" t="s">
        <v>1275</v>
      </c>
      <c r="G75" s="189" t="s">
        <v>1179</v>
      </c>
      <c r="H75" s="188">
        <v>1</v>
      </c>
      <c r="I75" s="188">
        <v>1</v>
      </c>
      <c r="J75" s="188" t="s">
        <v>163</v>
      </c>
      <c r="K75" s="188" t="s">
        <v>955</v>
      </c>
      <c r="L75" s="188" t="s">
        <v>499</v>
      </c>
      <c r="M75" s="188" t="s">
        <v>1109</v>
      </c>
      <c r="N75" s="188" t="s">
        <v>539</v>
      </c>
      <c r="O75" s="189" t="s">
        <v>1297</v>
      </c>
      <c r="P75" s="260">
        <v>181665.25000000009</v>
      </c>
      <c r="Q75" s="188" t="s">
        <v>1183</v>
      </c>
      <c r="R75" s="260">
        <v>0</v>
      </c>
      <c r="S75" s="260">
        <v>181665.25000000009</v>
      </c>
      <c r="T75" s="260">
        <v>181665.25000000009</v>
      </c>
      <c r="U75" s="260">
        <v>181665.25000000009</v>
      </c>
      <c r="V75" s="260">
        <v>181665.25000000009</v>
      </c>
      <c r="W75" s="260">
        <v>181665.25000000009</v>
      </c>
      <c r="X75" s="188">
        <v>100</v>
      </c>
      <c r="Y75" s="188">
        <v>100</v>
      </c>
    </row>
    <row r="76" spans="1:25" s="211" customFormat="1" ht="12.75" x14ac:dyDescent="0.2">
      <c r="A76" s="259" t="s">
        <v>1276</v>
      </c>
      <c r="B76" s="188"/>
      <c r="C76" s="188"/>
      <c r="D76" s="188"/>
      <c r="E76" s="189"/>
      <c r="F76" s="188">
        <v>14</v>
      </c>
      <c r="G76" s="189"/>
      <c r="H76" s="188"/>
      <c r="I76" s="188"/>
      <c r="J76" s="188"/>
      <c r="K76" s="188"/>
      <c r="L76" s="188"/>
      <c r="M76" s="188"/>
      <c r="N76" s="188"/>
      <c r="O76" s="189"/>
      <c r="P76" s="260"/>
      <c r="Q76" s="188"/>
      <c r="R76" s="260"/>
      <c r="S76" s="260"/>
      <c r="T76" s="260"/>
      <c r="U76" s="260"/>
      <c r="V76" s="260"/>
      <c r="W76" s="260"/>
      <c r="X76" s="188"/>
      <c r="Y76" s="188"/>
    </row>
    <row r="77" spans="1:25" s="211" customFormat="1" ht="12.75" x14ac:dyDescent="0.2">
      <c r="A77" s="259" t="s">
        <v>1318</v>
      </c>
      <c r="B77" s="188"/>
      <c r="C77" s="188"/>
      <c r="D77" s="188"/>
      <c r="E77" s="189"/>
      <c r="F77" s="188"/>
      <c r="G77" s="189"/>
      <c r="H77" s="188"/>
      <c r="I77" s="188"/>
      <c r="J77" s="188"/>
      <c r="K77" s="188"/>
      <c r="L77" s="188"/>
      <c r="M77" s="188"/>
      <c r="N77" s="188"/>
      <c r="O77" s="189"/>
      <c r="P77" s="260"/>
      <c r="Q77" s="188"/>
      <c r="R77" s="260"/>
      <c r="S77" s="260"/>
      <c r="T77" s="260"/>
      <c r="U77" s="260"/>
      <c r="V77" s="260"/>
      <c r="W77" s="260"/>
      <c r="X77" s="188"/>
      <c r="Y77" s="188"/>
    </row>
    <row r="78" spans="1:25" s="211" customFormat="1" ht="38.25" x14ac:dyDescent="0.2">
      <c r="A78" s="188">
        <v>1</v>
      </c>
      <c r="B78" s="188" t="s">
        <v>159</v>
      </c>
      <c r="C78" s="188" t="s">
        <v>491</v>
      </c>
      <c r="D78" s="188" t="s">
        <v>381</v>
      </c>
      <c r="E78" s="189" t="s">
        <v>492</v>
      </c>
      <c r="F78" s="188" t="s">
        <v>1278</v>
      </c>
      <c r="G78" s="189" t="s">
        <v>1279</v>
      </c>
      <c r="H78" s="188">
        <v>71</v>
      </c>
      <c r="I78" s="188">
        <v>71</v>
      </c>
      <c r="J78" s="188" t="s">
        <v>493</v>
      </c>
      <c r="K78" s="188" t="s">
        <v>471</v>
      </c>
      <c r="L78" s="188" t="s">
        <v>494</v>
      </c>
      <c r="M78" s="188" t="s">
        <v>638</v>
      </c>
      <c r="N78" s="188" t="s">
        <v>586</v>
      </c>
      <c r="O78" s="189" t="s">
        <v>1755</v>
      </c>
      <c r="P78" s="260">
        <v>57106.820000000007</v>
      </c>
      <c r="Q78" s="188" t="s">
        <v>1312</v>
      </c>
      <c r="R78" s="260">
        <v>0</v>
      </c>
      <c r="S78" s="260">
        <v>57106.820000000007</v>
      </c>
      <c r="T78" s="260">
        <v>57106.820000000007</v>
      </c>
      <c r="U78" s="260">
        <v>57106.820000000007</v>
      </c>
      <c r="V78" s="260">
        <v>57106.820000000007</v>
      </c>
      <c r="W78" s="260">
        <v>57106.820000000007</v>
      </c>
      <c r="X78" s="188">
        <v>100</v>
      </c>
      <c r="Y78" s="188">
        <v>100</v>
      </c>
    </row>
    <row r="79" spans="1:25" s="211" customFormat="1" ht="76.5" x14ac:dyDescent="0.2">
      <c r="A79" s="188">
        <v>2</v>
      </c>
      <c r="B79" s="188" t="s">
        <v>159</v>
      </c>
      <c r="C79" s="188" t="s">
        <v>491</v>
      </c>
      <c r="D79" s="188" t="s">
        <v>382</v>
      </c>
      <c r="E79" s="189" t="s">
        <v>492</v>
      </c>
      <c r="F79" s="188" t="s">
        <v>1283</v>
      </c>
      <c r="G79" s="189" t="s">
        <v>1320</v>
      </c>
      <c r="H79" s="188">
        <v>41</v>
      </c>
      <c r="I79" s="188">
        <v>41</v>
      </c>
      <c r="J79" s="188" t="s">
        <v>493</v>
      </c>
      <c r="K79" s="188" t="s">
        <v>471</v>
      </c>
      <c r="L79" s="188" t="s">
        <v>494</v>
      </c>
      <c r="M79" s="188" t="s">
        <v>638</v>
      </c>
      <c r="N79" s="188" t="s">
        <v>586</v>
      </c>
      <c r="O79" s="189" t="s">
        <v>1319</v>
      </c>
      <c r="P79" s="260">
        <v>32716.78</v>
      </c>
      <c r="Q79" s="188" t="s">
        <v>1321</v>
      </c>
      <c r="R79" s="260">
        <v>0</v>
      </c>
      <c r="S79" s="260">
        <v>32716.78</v>
      </c>
      <c r="T79" s="260">
        <v>32716.78</v>
      </c>
      <c r="U79" s="260">
        <v>32716.78</v>
      </c>
      <c r="V79" s="260">
        <v>32716.78</v>
      </c>
      <c r="W79" s="260">
        <v>32716.78</v>
      </c>
      <c r="X79" s="188">
        <v>100</v>
      </c>
      <c r="Y79" s="188">
        <v>100</v>
      </c>
    </row>
    <row r="80" spans="1:25" s="211" customFormat="1" ht="76.5" x14ac:dyDescent="0.2">
      <c r="A80" s="188">
        <v>3</v>
      </c>
      <c r="B80" s="188" t="s">
        <v>159</v>
      </c>
      <c r="C80" s="188" t="s">
        <v>491</v>
      </c>
      <c r="D80" s="188" t="s">
        <v>383</v>
      </c>
      <c r="E80" s="189" t="s">
        <v>492</v>
      </c>
      <c r="F80" s="188" t="s">
        <v>1283</v>
      </c>
      <c r="G80" s="189" t="s">
        <v>1322</v>
      </c>
      <c r="H80" s="188">
        <v>93</v>
      </c>
      <c r="I80" s="188">
        <v>93</v>
      </c>
      <c r="J80" s="188" t="s">
        <v>493</v>
      </c>
      <c r="K80" s="188" t="s">
        <v>471</v>
      </c>
      <c r="L80" s="188" t="s">
        <v>495</v>
      </c>
      <c r="M80" s="188" t="s">
        <v>638</v>
      </c>
      <c r="N80" s="188" t="s">
        <v>586</v>
      </c>
      <c r="O80" s="189" t="s">
        <v>1319</v>
      </c>
      <c r="P80" s="260">
        <v>74661.11000000003</v>
      </c>
      <c r="Q80" s="188" t="s">
        <v>1323</v>
      </c>
      <c r="R80" s="260">
        <v>0</v>
      </c>
      <c r="S80" s="260">
        <v>74661.11000000003</v>
      </c>
      <c r="T80" s="260">
        <v>74661.11000000003</v>
      </c>
      <c r="U80" s="260">
        <v>74661.11000000003</v>
      </c>
      <c r="V80" s="260">
        <v>74661.11000000003</v>
      </c>
      <c r="W80" s="260">
        <v>74661.11000000003</v>
      </c>
      <c r="X80" s="188">
        <v>100</v>
      </c>
      <c r="Y80" s="188">
        <v>100</v>
      </c>
    </row>
    <row r="81" spans="1:25" s="211" customFormat="1" ht="76.5" x14ac:dyDescent="0.2">
      <c r="A81" s="188">
        <v>4</v>
      </c>
      <c r="B81" s="188" t="s">
        <v>159</v>
      </c>
      <c r="C81" s="188" t="s">
        <v>491</v>
      </c>
      <c r="D81" s="188" t="s">
        <v>384</v>
      </c>
      <c r="E81" s="189" t="s">
        <v>492</v>
      </c>
      <c r="F81" s="188" t="s">
        <v>1278</v>
      </c>
      <c r="G81" s="189" t="s">
        <v>1324</v>
      </c>
      <c r="H81" s="188">
        <v>106</v>
      </c>
      <c r="I81" s="188">
        <v>106</v>
      </c>
      <c r="J81" s="188" t="s">
        <v>493</v>
      </c>
      <c r="K81" s="188" t="s">
        <v>471</v>
      </c>
      <c r="L81" s="188" t="s">
        <v>494</v>
      </c>
      <c r="M81" s="188" t="s">
        <v>638</v>
      </c>
      <c r="N81" s="188" t="s">
        <v>586</v>
      </c>
      <c r="O81" s="189" t="s">
        <v>1319</v>
      </c>
      <c r="P81" s="260">
        <v>85320.390000000029</v>
      </c>
      <c r="Q81" s="188" t="s">
        <v>1325</v>
      </c>
      <c r="R81" s="260">
        <v>0</v>
      </c>
      <c r="S81" s="260">
        <v>85320.390000000029</v>
      </c>
      <c r="T81" s="260">
        <v>85320.390000000029</v>
      </c>
      <c r="U81" s="260">
        <v>85320.390000000029</v>
      </c>
      <c r="V81" s="260">
        <v>85320.390000000029</v>
      </c>
      <c r="W81" s="260">
        <v>85320.390000000029</v>
      </c>
      <c r="X81" s="188">
        <v>100</v>
      </c>
      <c r="Y81" s="188">
        <v>100</v>
      </c>
    </row>
    <row r="82" spans="1:25" s="211" customFormat="1" ht="76.5" x14ac:dyDescent="0.2">
      <c r="A82" s="188">
        <v>5</v>
      </c>
      <c r="B82" s="188" t="s">
        <v>159</v>
      </c>
      <c r="C82" s="188" t="s">
        <v>491</v>
      </c>
      <c r="D82" s="188" t="s">
        <v>385</v>
      </c>
      <c r="E82" s="189" t="s">
        <v>492</v>
      </c>
      <c r="F82" s="188" t="s">
        <v>1283</v>
      </c>
      <c r="G82" s="189" t="s">
        <v>1326</v>
      </c>
      <c r="H82" s="188">
        <v>71</v>
      </c>
      <c r="I82" s="188">
        <v>71</v>
      </c>
      <c r="J82" s="188" t="s">
        <v>493</v>
      </c>
      <c r="K82" s="188" t="s">
        <v>471</v>
      </c>
      <c r="L82" s="188" t="s">
        <v>494</v>
      </c>
      <c r="M82" s="188" t="s">
        <v>638</v>
      </c>
      <c r="N82" s="188" t="s">
        <v>586</v>
      </c>
      <c r="O82" s="189" t="s">
        <v>1319</v>
      </c>
      <c r="P82" s="260">
        <v>57106.820000000007</v>
      </c>
      <c r="Q82" s="188" t="s">
        <v>1327</v>
      </c>
      <c r="R82" s="260">
        <v>0</v>
      </c>
      <c r="S82" s="260">
        <v>57106.820000000007</v>
      </c>
      <c r="T82" s="260">
        <v>57106.820000000007</v>
      </c>
      <c r="U82" s="260">
        <v>57106.820000000007</v>
      </c>
      <c r="V82" s="260">
        <v>57106.820000000007</v>
      </c>
      <c r="W82" s="260">
        <v>57106.820000000007</v>
      </c>
      <c r="X82" s="188">
        <v>100</v>
      </c>
      <c r="Y82" s="188">
        <v>100</v>
      </c>
    </row>
    <row r="83" spans="1:25" s="211" customFormat="1" ht="76.5" x14ac:dyDescent="0.2">
      <c r="A83" s="188">
        <v>6</v>
      </c>
      <c r="B83" s="188" t="s">
        <v>159</v>
      </c>
      <c r="C83" s="188" t="s">
        <v>491</v>
      </c>
      <c r="D83" s="188" t="s">
        <v>386</v>
      </c>
      <c r="E83" s="189" t="s">
        <v>492</v>
      </c>
      <c r="F83" s="188" t="s">
        <v>1194</v>
      </c>
      <c r="G83" s="189" t="s">
        <v>1328</v>
      </c>
      <c r="H83" s="188">
        <v>46</v>
      </c>
      <c r="I83" s="188">
        <v>46</v>
      </c>
      <c r="J83" s="188" t="s">
        <v>493</v>
      </c>
      <c r="K83" s="188" t="s">
        <v>471</v>
      </c>
      <c r="L83" s="188" t="s">
        <v>494</v>
      </c>
      <c r="M83" s="188" t="s">
        <v>638</v>
      </c>
      <c r="N83" s="188" t="s">
        <v>586</v>
      </c>
      <c r="O83" s="189" t="s">
        <v>1319</v>
      </c>
      <c r="P83" s="260">
        <v>36540.300000000003</v>
      </c>
      <c r="Q83" s="188" t="s">
        <v>1329</v>
      </c>
      <c r="R83" s="260">
        <v>0</v>
      </c>
      <c r="S83" s="260">
        <v>36540.300000000003</v>
      </c>
      <c r="T83" s="260">
        <v>36540.300000000003</v>
      </c>
      <c r="U83" s="260">
        <v>36540.300000000003</v>
      </c>
      <c r="V83" s="260">
        <v>36540.300000000003</v>
      </c>
      <c r="W83" s="260">
        <v>36540.300000000003</v>
      </c>
      <c r="X83" s="188">
        <v>100</v>
      </c>
      <c r="Y83" s="188">
        <v>100</v>
      </c>
    </row>
    <row r="84" spans="1:25" s="211" customFormat="1" ht="76.5" x14ac:dyDescent="0.2">
      <c r="A84" s="188">
        <v>7</v>
      </c>
      <c r="B84" s="188" t="s">
        <v>159</v>
      </c>
      <c r="C84" s="188" t="s">
        <v>491</v>
      </c>
      <c r="D84" s="188" t="s">
        <v>387</v>
      </c>
      <c r="E84" s="189" t="s">
        <v>492</v>
      </c>
      <c r="F84" s="188" t="s">
        <v>1283</v>
      </c>
      <c r="G84" s="189" t="s">
        <v>1330</v>
      </c>
      <c r="H84" s="188">
        <v>56</v>
      </c>
      <c r="I84" s="188">
        <v>56</v>
      </c>
      <c r="J84" s="188" t="s">
        <v>493</v>
      </c>
      <c r="K84" s="188" t="s">
        <v>471</v>
      </c>
      <c r="L84" s="188" t="s">
        <v>494</v>
      </c>
      <c r="M84" s="188" t="s">
        <v>638</v>
      </c>
      <c r="N84" s="188" t="s">
        <v>586</v>
      </c>
      <c r="O84" s="189" t="s">
        <v>1319</v>
      </c>
      <c r="P84" s="260">
        <v>44943.49000000002</v>
      </c>
      <c r="Q84" s="188" t="s">
        <v>1329</v>
      </c>
      <c r="R84" s="260">
        <v>0</v>
      </c>
      <c r="S84" s="260">
        <v>44943.49000000002</v>
      </c>
      <c r="T84" s="260">
        <v>44943.49000000002</v>
      </c>
      <c r="U84" s="260">
        <v>44943.49000000002</v>
      </c>
      <c r="V84" s="260">
        <v>44943.49000000002</v>
      </c>
      <c r="W84" s="260">
        <v>44943.49000000002</v>
      </c>
      <c r="X84" s="188">
        <v>100</v>
      </c>
      <c r="Y84" s="188">
        <v>100</v>
      </c>
    </row>
    <row r="85" spans="1:25" s="211" customFormat="1" ht="76.5" x14ac:dyDescent="0.2">
      <c r="A85" s="188">
        <v>8</v>
      </c>
      <c r="B85" s="188" t="s">
        <v>159</v>
      </c>
      <c r="C85" s="188" t="s">
        <v>491</v>
      </c>
      <c r="D85" s="188" t="s">
        <v>388</v>
      </c>
      <c r="E85" s="189" t="s">
        <v>492</v>
      </c>
      <c r="F85" s="188" t="s">
        <v>1283</v>
      </c>
      <c r="G85" s="189" t="s">
        <v>1284</v>
      </c>
      <c r="H85" s="188">
        <v>91</v>
      </c>
      <c r="I85" s="188">
        <v>91</v>
      </c>
      <c r="J85" s="188" t="s">
        <v>493</v>
      </c>
      <c r="K85" s="188" t="s">
        <v>471</v>
      </c>
      <c r="L85" s="188" t="s">
        <v>494</v>
      </c>
      <c r="M85" s="188" t="s">
        <v>638</v>
      </c>
      <c r="N85" s="188" t="s">
        <v>586</v>
      </c>
      <c r="O85" s="189" t="s">
        <v>1319</v>
      </c>
      <c r="P85" s="260">
        <v>73093.680000000008</v>
      </c>
      <c r="Q85" s="188" t="s">
        <v>1286</v>
      </c>
      <c r="R85" s="260">
        <v>0</v>
      </c>
      <c r="S85" s="260">
        <v>73093.680000000008</v>
      </c>
      <c r="T85" s="260">
        <v>73093.680000000008</v>
      </c>
      <c r="U85" s="260">
        <v>73093.680000000008</v>
      </c>
      <c r="V85" s="260">
        <v>73093.680000000008</v>
      </c>
      <c r="W85" s="260">
        <v>73093.680000000008</v>
      </c>
      <c r="X85" s="188">
        <v>100</v>
      </c>
      <c r="Y85" s="188">
        <v>100</v>
      </c>
    </row>
    <row r="86" spans="1:25" s="211" customFormat="1" ht="76.5" x14ac:dyDescent="0.2">
      <c r="A86" s="188">
        <v>9</v>
      </c>
      <c r="B86" s="188" t="s">
        <v>159</v>
      </c>
      <c r="C86" s="188" t="s">
        <v>491</v>
      </c>
      <c r="D86" s="188" t="s">
        <v>389</v>
      </c>
      <c r="E86" s="189" t="s">
        <v>492</v>
      </c>
      <c r="F86" s="188" t="s">
        <v>1209</v>
      </c>
      <c r="G86" s="189" t="s">
        <v>1331</v>
      </c>
      <c r="H86" s="188">
        <v>36</v>
      </c>
      <c r="I86" s="188">
        <v>36</v>
      </c>
      <c r="J86" s="188" t="s">
        <v>493</v>
      </c>
      <c r="K86" s="188" t="s">
        <v>471</v>
      </c>
      <c r="L86" s="188" t="s">
        <v>494</v>
      </c>
      <c r="M86" s="188" t="s">
        <v>638</v>
      </c>
      <c r="N86" s="188" t="s">
        <v>586</v>
      </c>
      <c r="O86" s="189" t="s">
        <v>1319</v>
      </c>
      <c r="P86" s="260">
        <v>28137.109999999997</v>
      </c>
      <c r="Q86" s="188" t="s">
        <v>1332</v>
      </c>
      <c r="R86" s="260">
        <v>0</v>
      </c>
      <c r="S86" s="260">
        <v>28137.109999999997</v>
      </c>
      <c r="T86" s="260">
        <v>28137.109999999997</v>
      </c>
      <c r="U86" s="260">
        <v>28137.109999999997</v>
      </c>
      <c r="V86" s="260">
        <v>28137.109999999997</v>
      </c>
      <c r="W86" s="260">
        <v>28137.109999999997</v>
      </c>
      <c r="X86" s="188">
        <v>100</v>
      </c>
      <c r="Y86" s="188">
        <v>100</v>
      </c>
    </row>
    <row r="87" spans="1:25" s="211" customFormat="1" ht="76.5" x14ac:dyDescent="0.2">
      <c r="A87" s="188">
        <v>10</v>
      </c>
      <c r="B87" s="188" t="s">
        <v>159</v>
      </c>
      <c r="C87" s="188" t="s">
        <v>491</v>
      </c>
      <c r="D87" s="188" t="s">
        <v>390</v>
      </c>
      <c r="E87" s="189" t="s">
        <v>492</v>
      </c>
      <c r="F87" s="188" t="s">
        <v>1283</v>
      </c>
      <c r="G87" s="189" t="s">
        <v>1316</v>
      </c>
      <c r="H87" s="188">
        <v>42</v>
      </c>
      <c r="I87" s="188">
        <v>42</v>
      </c>
      <c r="J87" s="188" t="s">
        <v>493</v>
      </c>
      <c r="K87" s="188" t="s">
        <v>471</v>
      </c>
      <c r="L87" s="188" t="s">
        <v>494</v>
      </c>
      <c r="M87" s="188" t="s">
        <v>471</v>
      </c>
      <c r="N87" s="188" t="s">
        <v>586</v>
      </c>
      <c r="O87" s="189" t="s">
        <v>1319</v>
      </c>
      <c r="P87" s="260">
        <v>33468.81</v>
      </c>
      <c r="Q87" s="188" t="s">
        <v>1333</v>
      </c>
      <c r="R87" s="260">
        <v>0</v>
      </c>
      <c r="S87" s="260">
        <v>33468.81</v>
      </c>
      <c r="T87" s="260">
        <v>33468.81</v>
      </c>
      <c r="U87" s="260">
        <v>33468.81</v>
      </c>
      <c r="V87" s="260">
        <v>33468.81</v>
      </c>
      <c r="W87" s="260">
        <v>33468.81</v>
      </c>
      <c r="X87" s="188">
        <v>100</v>
      </c>
      <c r="Y87" s="188">
        <v>100</v>
      </c>
    </row>
    <row r="88" spans="1:25" s="211" customFormat="1" ht="76.5" x14ac:dyDescent="0.2">
      <c r="A88" s="188">
        <v>11</v>
      </c>
      <c r="B88" s="188" t="s">
        <v>159</v>
      </c>
      <c r="C88" s="188" t="s">
        <v>491</v>
      </c>
      <c r="D88" s="188" t="s">
        <v>391</v>
      </c>
      <c r="E88" s="189" t="s">
        <v>492</v>
      </c>
      <c r="F88" s="188" t="s">
        <v>1209</v>
      </c>
      <c r="G88" s="189" t="s">
        <v>1334</v>
      </c>
      <c r="H88" s="188">
        <v>50</v>
      </c>
      <c r="I88" s="188">
        <v>50</v>
      </c>
      <c r="J88" s="188" t="s">
        <v>493</v>
      </c>
      <c r="K88" s="188" t="s">
        <v>471</v>
      </c>
      <c r="L88" s="188" t="s">
        <v>494</v>
      </c>
      <c r="M88" s="188" t="s">
        <v>638</v>
      </c>
      <c r="N88" s="188" t="s">
        <v>586</v>
      </c>
      <c r="O88" s="189" t="s">
        <v>1319</v>
      </c>
      <c r="P88" s="260">
        <v>39539.339999999997</v>
      </c>
      <c r="Q88" s="188" t="s">
        <v>1335</v>
      </c>
      <c r="R88" s="260">
        <v>0</v>
      </c>
      <c r="S88" s="260">
        <v>39539.339999999997</v>
      </c>
      <c r="T88" s="260">
        <v>39539.339999999997</v>
      </c>
      <c r="U88" s="260">
        <v>39539.339999999997</v>
      </c>
      <c r="V88" s="260">
        <v>39539.339999999997</v>
      </c>
      <c r="W88" s="260">
        <v>39539.339999999997</v>
      </c>
      <c r="X88" s="188">
        <v>100</v>
      </c>
      <c r="Y88" s="188">
        <v>100</v>
      </c>
    </row>
    <row r="89" spans="1:25" s="211" customFormat="1" ht="25.5" x14ac:dyDescent="0.2">
      <c r="A89" s="188">
        <v>12</v>
      </c>
      <c r="B89" s="188" t="s">
        <v>161</v>
      </c>
      <c r="C89" s="188" t="s">
        <v>491</v>
      </c>
      <c r="D89" s="188" t="s">
        <v>496</v>
      </c>
      <c r="E89" s="189" t="s">
        <v>194</v>
      </c>
      <c r="F89" s="188" t="s">
        <v>1275</v>
      </c>
      <c r="G89" s="189" t="s">
        <v>1179</v>
      </c>
      <c r="H89" s="188">
        <v>1</v>
      </c>
      <c r="I89" s="188">
        <v>0</v>
      </c>
      <c r="J89" s="188" t="s">
        <v>163</v>
      </c>
      <c r="K89" s="188" t="s">
        <v>461</v>
      </c>
      <c r="L89" s="188" t="s">
        <v>487</v>
      </c>
      <c r="M89" s="188" t="s">
        <v>1181</v>
      </c>
      <c r="N89" s="188" t="s">
        <v>1181</v>
      </c>
      <c r="O89" s="189" t="s">
        <v>1182</v>
      </c>
      <c r="P89" s="260">
        <v>0</v>
      </c>
      <c r="Q89" s="188" t="s">
        <v>1183</v>
      </c>
      <c r="R89" s="260">
        <v>400000.00000000006</v>
      </c>
      <c r="S89" s="260">
        <v>0</v>
      </c>
      <c r="T89" s="260">
        <v>0</v>
      </c>
      <c r="U89" s="260">
        <v>0</v>
      </c>
      <c r="V89" s="260">
        <v>0</v>
      </c>
      <c r="W89" s="260">
        <v>0</v>
      </c>
      <c r="X89" s="188">
        <v>0</v>
      </c>
      <c r="Y89" s="188">
        <v>0</v>
      </c>
    </row>
    <row r="90" spans="1:25" s="211" customFormat="1" ht="25.5" x14ac:dyDescent="0.2">
      <c r="A90" s="188">
        <v>13</v>
      </c>
      <c r="B90" s="188" t="s">
        <v>161</v>
      </c>
      <c r="C90" s="188" t="s">
        <v>491</v>
      </c>
      <c r="D90" s="188" t="s">
        <v>304</v>
      </c>
      <c r="E90" s="189" t="s">
        <v>196</v>
      </c>
      <c r="F90" s="188" t="s">
        <v>1275</v>
      </c>
      <c r="G90" s="189" t="s">
        <v>1179</v>
      </c>
      <c r="H90" s="188">
        <v>1</v>
      </c>
      <c r="I90" s="188">
        <v>0</v>
      </c>
      <c r="J90" s="188" t="s">
        <v>163</v>
      </c>
      <c r="K90" s="188" t="s">
        <v>476</v>
      </c>
      <c r="L90" s="188" t="s">
        <v>487</v>
      </c>
      <c r="M90" s="188" t="s">
        <v>1181</v>
      </c>
      <c r="N90" s="188" t="s">
        <v>1181</v>
      </c>
      <c r="O90" s="189" t="s">
        <v>1182</v>
      </c>
      <c r="P90" s="260">
        <v>0</v>
      </c>
      <c r="Q90" s="188" t="s">
        <v>1183</v>
      </c>
      <c r="R90" s="260">
        <v>400000.00000000006</v>
      </c>
      <c r="S90" s="260">
        <v>0</v>
      </c>
      <c r="T90" s="260">
        <v>0</v>
      </c>
      <c r="U90" s="260">
        <v>0</v>
      </c>
      <c r="V90" s="260">
        <v>0</v>
      </c>
      <c r="W90" s="260">
        <v>0</v>
      </c>
      <c r="X90" s="188">
        <v>0</v>
      </c>
      <c r="Y90" s="188">
        <v>0</v>
      </c>
    </row>
    <row r="91" spans="1:25" s="211" customFormat="1" ht="89.25" x14ac:dyDescent="0.2">
      <c r="A91" s="188">
        <v>14</v>
      </c>
      <c r="B91" s="188" t="s">
        <v>161</v>
      </c>
      <c r="C91" s="188" t="s">
        <v>491</v>
      </c>
      <c r="D91" s="188" t="s">
        <v>683</v>
      </c>
      <c r="E91" s="189" t="s">
        <v>684</v>
      </c>
      <c r="F91" s="188" t="s">
        <v>1275</v>
      </c>
      <c r="G91" s="189" t="s">
        <v>1179</v>
      </c>
      <c r="H91" s="188">
        <v>33</v>
      </c>
      <c r="I91" s="188">
        <v>33</v>
      </c>
      <c r="J91" s="188" t="s">
        <v>160</v>
      </c>
      <c r="K91" s="188" t="s">
        <v>521</v>
      </c>
      <c r="L91" s="188" t="s">
        <v>685</v>
      </c>
      <c r="M91" s="188" t="s">
        <v>757</v>
      </c>
      <c r="N91" s="188" t="s">
        <v>956</v>
      </c>
      <c r="O91" s="189" t="s">
        <v>584</v>
      </c>
      <c r="P91" s="260">
        <v>373838.21000000008</v>
      </c>
      <c r="Q91" s="188" t="s">
        <v>1183</v>
      </c>
      <c r="R91" s="260">
        <v>0</v>
      </c>
      <c r="S91" s="260">
        <v>373838.21000000008</v>
      </c>
      <c r="T91" s="260">
        <v>373838.21000000008</v>
      </c>
      <c r="U91" s="260">
        <v>373838.21000000008</v>
      </c>
      <c r="V91" s="260">
        <v>373838.21000000008</v>
      </c>
      <c r="W91" s="260">
        <v>373838.21000000008</v>
      </c>
      <c r="X91" s="188">
        <v>100</v>
      </c>
      <c r="Y91" s="188">
        <v>100</v>
      </c>
    </row>
    <row r="92" spans="1:25" s="211" customFormat="1" ht="76.5" x14ac:dyDescent="0.2">
      <c r="A92" s="188">
        <v>15</v>
      </c>
      <c r="B92" s="188" t="s">
        <v>159</v>
      </c>
      <c r="C92" s="188" t="s">
        <v>491</v>
      </c>
      <c r="D92" s="188" t="s">
        <v>957</v>
      </c>
      <c r="E92" s="189" t="s">
        <v>958</v>
      </c>
      <c r="F92" s="188" t="s">
        <v>1209</v>
      </c>
      <c r="G92" s="189" t="s">
        <v>1214</v>
      </c>
      <c r="H92" s="188">
        <v>14</v>
      </c>
      <c r="I92" s="188">
        <v>14</v>
      </c>
      <c r="J92" s="188" t="s">
        <v>493</v>
      </c>
      <c r="K92" s="188" t="s">
        <v>959</v>
      </c>
      <c r="L92" s="188" t="s">
        <v>475</v>
      </c>
      <c r="M92" s="188" t="s">
        <v>959</v>
      </c>
      <c r="N92" s="188" t="s">
        <v>475</v>
      </c>
      <c r="O92" s="189" t="s">
        <v>1319</v>
      </c>
      <c r="P92" s="260">
        <v>10861.689999999999</v>
      </c>
      <c r="Q92" s="188" t="s">
        <v>1336</v>
      </c>
      <c r="R92" s="260">
        <v>0</v>
      </c>
      <c r="S92" s="260">
        <v>10861.689999999999</v>
      </c>
      <c r="T92" s="260">
        <v>10861.689999999999</v>
      </c>
      <c r="U92" s="260">
        <v>10861.689999999999</v>
      </c>
      <c r="V92" s="260">
        <v>10861.689999999999</v>
      </c>
      <c r="W92" s="260">
        <v>10861.689999999999</v>
      </c>
      <c r="X92" s="188">
        <v>100</v>
      </c>
      <c r="Y92" s="188">
        <v>100</v>
      </c>
    </row>
    <row r="93" spans="1:25" s="211" customFormat="1" ht="76.5" x14ac:dyDescent="0.2">
      <c r="A93" s="188">
        <v>16</v>
      </c>
      <c r="B93" s="188" t="s">
        <v>159</v>
      </c>
      <c r="C93" s="188" t="s">
        <v>491</v>
      </c>
      <c r="D93" s="188" t="s">
        <v>960</v>
      </c>
      <c r="E93" s="189" t="s">
        <v>958</v>
      </c>
      <c r="F93" s="188" t="s">
        <v>1209</v>
      </c>
      <c r="G93" s="189" t="s">
        <v>1337</v>
      </c>
      <c r="H93" s="188">
        <v>5</v>
      </c>
      <c r="I93" s="188">
        <v>5</v>
      </c>
      <c r="J93" s="188" t="s">
        <v>493</v>
      </c>
      <c r="K93" s="188" t="s">
        <v>959</v>
      </c>
      <c r="L93" s="188" t="s">
        <v>475</v>
      </c>
      <c r="M93" s="188" t="s">
        <v>959</v>
      </c>
      <c r="N93" s="188" t="s">
        <v>475</v>
      </c>
      <c r="O93" s="189" t="s">
        <v>1319</v>
      </c>
      <c r="P93" s="260">
        <v>4021.6</v>
      </c>
      <c r="Q93" s="188" t="s">
        <v>1338</v>
      </c>
      <c r="R93" s="260">
        <v>0</v>
      </c>
      <c r="S93" s="260">
        <v>4021.6</v>
      </c>
      <c r="T93" s="260">
        <v>4021.6</v>
      </c>
      <c r="U93" s="260">
        <v>4021.6</v>
      </c>
      <c r="V93" s="260">
        <v>4021.6</v>
      </c>
      <c r="W93" s="260">
        <v>4021.6</v>
      </c>
      <c r="X93" s="188">
        <v>100</v>
      </c>
      <c r="Y93" s="188">
        <v>100</v>
      </c>
    </row>
    <row r="94" spans="1:25" s="211" customFormat="1" ht="76.5" x14ac:dyDescent="0.2">
      <c r="A94" s="188">
        <v>17</v>
      </c>
      <c r="B94" s="188" t="s">
        <v>159</v>
      </c>
      <c r="C94" s="188" t="s">
        <v>491</v>
      </c>
      <c r="D94" s="188" t="s">
        <v>961</v>
      </c>
      <c r="E94" s="189" t="s">
        <v>958</v>
      </c>
      <c r="F94" s="188" t="s">
        <v>1186</v>
      </c>
      <c r="G94" s="189" t="s">
        <v>1339</v>
      </c>
      <c r="H94" s="188">
        <v>8</v>
      </c>
      <c r="I94" s="188">
        <v>8</v>
      </c>
      <c r="J94" s="188" t="s">
        <v>493</v>
      </c>
      <c r="K94" s="188" t="s">
        <v>959</v>
      </c>
      <c r="L94" s="188" t="s">
        <v>475</v>
      </c>
      <c r="M94" s="188" t="s">
        <v>959</v>
      </c>
      <c r="N94" s="188" t="s">
        <v>475</v>
      </c>
      <c r="O94" s="189" t="s">
        <v>1319</v>
      </c>
      <c r="P94" s="260">
        <v>6290.3099999999995</v>
      </c>
      <c r="Q94" s="188" t="s">
        <v>1340</v>
      </c>
      <c r="R94" s="260">
        <v>0</v>
      </c>
      <c r="S94" s="260">
        <v>6290.3099999999995</v>
      </c>
      <c r="T94" s="260">
        <v>6290.3099999999995</v>
      </c>
      <c r="U94" s="260">
        <v>6290.3099999999995</v>
      </c>
      <c r="V94" s="260">
        <v>6290.3099999999995</v>
      </c>
      <c r="W94" s="260">
        <v>6290.3099999999995</v>
      </c>
      <c r="X94" s="188">
        <v>100</v>
      </c>
      <c r="Y94" s="188">
        <v>100</v>
      </c>
    </row>
    <row r="95" spans="1:25" s="211" customFormat="1" ht="76.5" x14ac:dyDescent="0.2">
      <c r="A95" s="188">
        <v>18</v>
      </c>
      <c r="B95" s="188" t="s">
        <v>159</v>
      </c>
      <c r="C95" s="188" t="s">
        <v>491</v>
      </c>
      <c r="D95" s="188" t="s">
        <v>962</v>
      </c>
      <c r="E95" s="189" t="s">
        <v>958</v>
      </c>
      <c r="F95" s="188" t="s">
        <v>1209</v>
      </c>
      <c r="G95" s="189" t="s">
        <v>1341</v>
      </c>
      <c r="H95" s="188">
        <v>3</v>
      </c>
      <c r="I95" s="188">
        <v>3</v>
      </c>
      <c r="J95" s="188" t="s">
        <v>493</v>
      </c>
      <c r="K95" s="188" t="s">
        <v>959</v>
      </c>
      <c r="L95" s="188" t="s">
        <v>475</v>
      </c>
      <c r="M95" s="188" t="s">
        <v>959</v>
      </c>
      <c r="N95" s="188" t="s">
        <v>475</v>
      </c>
      <c r="O95" s="189" t="s">
        <v>1319</v>
      </c>
      <c r="P95" s="260">
        <v>2594.41</v>
      </c>
      <c r="Q95" s="188" t="s">
        <v>1342</v>
      </c>
      <c r="R95" s="260">
        <v>0</v>
      </c>
      <c r="S95" s="260">
        <v>2594.41</v>
      </c>
      <c r="T95" s="260">
        <v>2594.41</v>
      </c>
      <c r="U95" s="260">
        <v>2594.41</v>
      </c>
      <c r="V95" s="260">
        <v>2594.41</v>
      </c>
      <c r="W95" s="260">
        <v>2594.41</v>
      </c>
      <c r="X95" s="188">
        <v>100</v>
      </c>
      <c r="Y95" s="188">
        <v>100</v>
      </c>
    </row>
    <row r="96" spans="1:25" s="211" customFormat="1" ht="76.5" x14ac:dyDescent="0.2">
      <c r="A96" s="188">
        <v>19</v>
      </c>
      <c r="B96" s="188" t="s">
        <v>159</v>
      </c>
      <c r="C96" s="188" t="s">
        <v>491</v>
      </c>
      <c r="D96" s="188" t="s">
        <v>963</v>
      </c>
      <c r="E96" s="189" t="s">
        <v>958</v>
      </c>
      <c r="F96" s="188" t="s">
        <v>1209</v>
      </c>
      <c r="G96" s="189" t="s">
        <v>1219</v>
      </c>
      <c r="H96" s="188">
        <v>47</v>
      </c>
      <c r="I96" s="188">
        <v>47</v>
      </c>
      <c r="J96" s="188" t="s">
        <v>493</v>
      </c>
      <c r="K96" s="188" t="s">
        <v>959</v>
      </c>
      <c r="L96" s="188" t="s">
        <v>475</v>
      </c>
      <c r="M96" s="188" t="s">
        <v>959</v>
      </c>
      <c r="N96" s="188" t="s">
        <v>475</v>
      </c>
      <c r="O96" s="189" t="s">
        <v>1319</v>
      </c>
      <c r="P96" s="260">
        <v>35252.699999999997</v>
      </c>
      <c r="Q96" s="188" t="s">
        <v>1343</v>
      </c>
      <c r="R96" s="260">
        <v>0</v>
      </c>
      <c r="S96" s="260">
        <v>35252.699999999997</v>
      </c>
      <c r="T96" s="260">
        <v>35252.699999999997</v>
      </c>
      <c r="U96" s="260">
        <v>35252.699999999997</v>
      </c>
      <c r="V96" s="260">
        <v>35252.699999999997</v>
      </c>
      <c r="W96" s="260">
        <v>35252.699999999997</v>
      </c>
      <c r="X96" s="188">
        <v>100</v>
      </c>
      <c r="Y96" s="188">
        <v>100</v>
      </c>
    </row>
    <row r="97" spans="1:25" s="211" customFormat="1" ht="76.5" x14ac:dyDescent="0.2">
      <c r="A97" s="188">
        <v>20</v>
      </c>
      <c r="B97" s="188" t="s">
        <v>159</v>
      </c>
      <c r="C97" s="188" t="s">
        <v>491</v>
      </c>
      <c r="D97" s="188" t="s">
        <v>964</v>
      </c>
      <c r="E97" s="189" t="s">
        <v>958</v>
      </c>
      <c r="F97" s="188" t="s">
        <v>1194</v>
      </c>
      <c r="G97" s="189" t="s">
        <v>1314</v>
      </c>
      <c r="H97" s="188">
        <v>33</v>
      </c>
      <c r="I97" s="188">
        <v>33</v>
      </c>
      <c r="J97" s="188" t="s">
        <v>493</v>
      </c>
      <c r="K97" s="188" t="s">
        <v>959</v>
      </c>
      <c r="L97" s="188" t="s">
        <v>475</v>
      </c>
      <c r="M97" s="188" t="s">
        <v>959</v>
      </c>
      <c r="N97" s="188" t="s">
        <v>475</v>
      </c>
      <c r="O97" s="189" t="s">
        <v>1319</v>
      </c>
      <c r="P97" s="260">
        <v>24747.080000000009</v>
      </c>
      <c r="Q97" s="188" t="s">
        <v>1344</v>
      </c>
      <c r="R97" s="260">
        <v>0</v>
      </c>
      <c r="S97" s="260">
        <v>24747.080000000009</v>
      </c>
      <c r="T97" s="260">
        <v>24747.080000000009</v>
      </c>
      <c r="U97" s="260">
        <v>24747.080000000009</v>
      </c>
      <c r="V97" s="260">
        <v>24747.080000000009</v>
      </c>
      <c r="W97" s="260">
        <v>24747.080000000009</v>
      </c>
      <c r="X97" s="188">
        <v>100</v>
      </c>
      <c r="Y97" s="188">
        <v>100</v>
      </c>
    </row>
    <row r="98" spans="1:25" s="211" customFormat="1" ht="76.5" x14ac:dyDescent="0.2">
      <c r="A98" s="188">
        <v>21</v>
      </c>
      <c r="B98" s="188" t="s">
        <v>159</v>
      </c>
      <c r="C98" s="188" t="s">
        <v>491</v>
      </c>
      <c r="D98" s="188" t="s">
        <v>965</v>
      </c>
      <c r="E98" s="189" t="s">
        <v>958</v>
      </c>
      <c r="F98" s="188" t="s">
        <v>1209</v>
      </c>
      <c r="G98" s="189" t="s">
        <v>1216</v>
      </c>
      <c r="H98" s="188">
        <v>11</v>
      </c>
      <c r="I98" s="188">
        <v>11</v>
      </c>
      <c r="J98" s="188" t="s">
        <v>493</v>
      </c>
      <c r="K98" s="188" t="s">
        <v>959</v>
      </c>
      <c r="L98" s="188" t="s">
        <v>475</v>
      </c>
      <c r="M98" s="188" t="s">
        <v>959</v>
      </c>
      <c r="N98" s="188" t="s">
        <v>475</v>
      </c>
      <c r="O98" s="189" t="s">
        <v>1319</v>
      </c>
      <c r="P98" s="260">
        <v>9955.16</v>
      </c>
      <c r="Q98" s="188" t="s">
        <v>1345</v>
      </c>
      <c r="R98" s="260">
        <v>0</v>
      </c>
      <c r="S98" s="260">
        <v>9955.16</v>
      </c>
      <c r="T98" s="260">
        <v>9955.16</v>
      </c>
      <c r="U98" s="260">
        <v>9955.16</v>
      </c>
      <c r="V98" s="260">
        <v>9955.16</v>
      </c>
      <c r="W98" s="260">
        <v>9955.16</v>
      </c>
      <c r="X98" s="188">
        <v>100</v>
      </c>
      <c r="Y98" s="188">
        <v>100</v>
      </c>
    </row>
    <row r="99" spans="1:25" s="211" customFormat="1" ht="76.5" x14ac:dyDescent="0.2">
      <c r="A99" s="188">
        <v>22</v>
      </c>
      <c r="B99" s="188" t="s">
        <v>159</v>
      </c>
      <c r="C99" s="188" t="s">
        <v>491</v>
      </c>
      <c r="D99" s="188" t="s">
        <v>966</v>
      </c>
      <c r="E99" s="189" t="s">
        <v>958</v>
      </c>
      <c r="F99" s="188" t="s">
        <v>1209</v>
      </c>
      <c r="G99" s="189" t="s">
        <v>1346</v>
      </c>
      <c r="H99" s="188">
        <v>22</v>
      </c>
      <c r="I99" s="188">
        <v>22</v>
      </c>
      <c r="J99" s="188" t="s">
        <v>493</v>
      </c>
      <c r="K99" s="188" t="s">
        <v>959</v>
      </c>
      <c r="L99" s="188" t="s">
        <v>475</v>
      </c>
      <c r="M99" s="188" t="s">
        <v>959</v>
      </c>
      <c r="N99" s="188" t="s">
        <v>475</v>
      </c>
      <c r="O99" s="189" t="s">
        <v>1319</v>
      </c>
      <c r="P99" s="260">
        <v>19529.48</v>
      </c>
      <c r="Q99" s="188" t="s">
        <v>1347</v>
      </c>
      <c r="R99" s="260">
        <v>0</v>
      </c>
      <c r="S99" s="260">
        <v>19529.48</v>
      </c>
      <c r="T99" s="260">
        <v>19529.48</v>
      </c>
      <c r="U99" s="260">
        <v>19529.48</v>
      </c>
      <c r="V99" s="260">
        <v>19529.48</v>
      </c>
      <c r="W99" s="260">
        <v>19529.48</v>
      </c>
      <c r="X99" s="188">
        <v>100</v>
      </c>
      <c r="Y99" s="188">
        <v>100</v>
      </c>
    </row>
    <row r="100" spans="1:25" s="211" customFormat="1" ht="76.5" x14ac:dyDescent="0.2">
      <c r="A100" s="188">
        <v>23</v>
      </c>
      <c r="B100" s="188" t="s">
        <v>159</v>
      </c>
      <c r="C100" s="188" t="s">
        <v>491</v>
      </c>
      <c r="D100" s="188" t="s">
        <v>967</v>
      </c>
      <c r="E100" s="189" t="s">
        <v>958</v>
      </c>
      <c r="F100" s="188" t="s">
        <v>1209</v>
      </c>
      <c r="G100" s="189" t="s">
        <v>1348</v>
      </c>
      <c r="H100" s="188">
        <v>16</v>
      </c>
      <c r="I100" s="188">
        <v>16</v>
      </c>
      <c r="J100" s="188" t="s">
        <v>493</v>
      </c>
      <c r="K100" s="188" t="s">
        <v>959</v>
      </c>
      <c r="L100" s="188" t="s">
        <v>475</v>
      </c>
      <c r="M100" s="188" t="s">
        <v>968</v>
      </c>
      <c r="N100" s="188" t="s">
        <v>475</v>
      </c>
      <c r="O100" s="189" t="s">
        <v>1319</v>
      </c>
      <c r="P100" s="260">
        <v>11355.89</v>
      </c>
      <c r="Q100" s="188" t="s">
        <v>1349</v>
      </c>
      <c r="R100" s="260">
        <v>0</v>
      </c>
      <c r="S100" s="260">
        <v>11355.89</v>
      </c>
      <c r="T100" s="260">
        <v>11355.89</v>
      </c>
      <c r="U100" s="260">
        <v>11355.89</v>
      </c>
      <c r="V100" s="260">
        <v>11355.89</v>
      </c>
      <c r="W100" s="260">
        <v>11355.89</v>
      </c>
      <c r="X100" s="188">
        <v>100</v>
      </c>
      <c r="Y100" s="188">
        <v>100</v>
      </c>
    </row>
    <row r="101" spans="1:25" s="211" customFormat="1" ht="76.5" x14ac:dyDescent="0.2">
      <c r="A101" s="188">
        <v>24</v>
      </c>
      <c r="B101" s="188" t="s">
        <v>159</v>
      </c>
      <c r="C101" s="188" t="s">
        <v>491</v>
      </c>
      <c r="D101" s="188" t="s">
        <v>969</v>
      </c>
      <c r="E101" s="189" t="s">
        <v>958</v>
      </c>
      <c r="F101" s="188" t="s">
        <v>1209</v>
      </c>
      <c r="G101" s="189" t="s">
        <v>1350</v>
      </c>
      <c r="H101" s="188">
        <v>12</v>
      </c>
      <c r="I101" s="188">
        <v>12</v>
      </c>
      <c r="J101" s="188" t="s">
        <v>493</v>
      </c>
      <c r="K101" s="188" t="s">
        <v>959</v>
      </c>
      <c r="L101" s="188" t="s">
        <v>475</v>
      </c>
      <c r="M101" s="188" t="s">
        <v>959</v>
      </c>
      <c r="N101" s="188" t="s">
        <v>475</v>
      </c>
      <c r="O101" s="189" t="s">
        <v>1319</v>
      </c>
      <c r="P101" s="260">
        <v>9335.2899999999991</v>
      </c>
      <c r="Q101" s="188" t="s">
        <v>1351</v>
      </c>
      <c r="R101" s="260">
        <v>0</v>
      </c>
      <c r="S101" s="260">
        <v>9335.2899999999991</v>
      </c>
      <c r="T101" s="260">
        <v>9335.2899999999991</v>
      </c>
      <c r="U101" s="260">
        <v>9335.2899999999991</v>
      </c>
      <c r="V101" s="260">
        <v>9335.2899999999991</v>
      </c>
      <c r="W101" s="260">
        <v>9335.2899999999991</v>
      </c>
      <c r="X101" s="188">
        <v>100</v>
      </c>
      <c r="Y101" s="188">
        <v>100</v>
      </c>
    </row>
    <row r="102" spans="1:25" s="211" customFormat="1" ht="76.5" x14ac:dyDescent="0.2">
      <c r="A102" s="188">
        <v>25</v>
      </c>
      <c r="B102" s="188" t="s">
        <v>159</v>
      </c>
      <c r="C102" s="188" t="s">
        <v>491</v>
      </c>
      <c r="D102" s="188" t="s">
        <v>970</v>
      </c>
      <c r="E102" s="189" t="s">
        <v>958</v>
      </c>
      <c r="F102" s="188" t="s">
        <v>1209</v>
      </c>
      <c r="G102" s="189" t="s">
        <v>1352</v>
      </c>
      <c r="H102" s="188">
        <v>16</v>
      </c>
      <c r="I102" s="188">
        <v>16</v>
      </c>
      <c r="J102" s="188" t="s">
        <v>493</v>
      </c>
      <c r="K102" s="188" t="s">
        <v>959</v>
      </c>
      <c r="L102" s="188" t="s">
        <v>475</v>
      </c>
      <c r="M102" s="188" t="s">
        <v>959</v>
      </c>
      <c r="N102" s="188" t="s">
        <v>475</v>
      </c>
      <c r="O102" s="189" t="s">
        <v>1319</v>
      </c>
      <c r="P102" s="260">
        <v>11328.039999999999</v>
      </c>
      <c r="Q102" s="188" t="s">
        <v>1353</v>
      </c>
      <c r="R102" s="260">
        <v>0</v>
      </c>
      <c r="S102" s="260">
        <v>11328.039999999999</v>
      </c>
      <c r="T102" s="260">
        <v>11328.039999999999</v>
      </c>
      <c r="U102" s="260">
        <v>11328.039999999999</v>
      </c>
      <c r="V102" s="260">
        <v>11328.039999999999</v>
      </c>
      <c r="W102" s="260">
        <v>11328.039999999999</v>
      </c>
      <c r="X102" s="188">
        <v>100</v>
      </c>
      <c r="Y102" s="188">
        <v>100</v>
      </c>
    </row>
    <row r="103" spans="1:25" s="211" customFormat="1" ht="76.5" x14ac:dyDescent="0.2">
      <c r="A103" s="188">
        <v>26</v>
      </c>
      <c r="B103" s="188" t="s">
        <v>159</v>
      </c>
      <c r="C103" s="188" t="s">
        <v>491</v>
      </c>
      <c r="D103" s="188" t="s">
        <v>971</v>
      </c>
      <c r="E103" s="189" t="s">
        <v>958</v>
      </c>
      <c r="F103" s="188" t="s">
        <v>1209</v>
      </c>
      <c r="G103" s="189" t="s">
        <v>1354</v>
      </c>
      <c r="H103" s="188">
        <v>29</v>
      </c>
      <c r="I103" s="188">
        <v>29</v>
      </c>
      <c r="J103" s="188" t="s">
        <v>493</v>
      </c>
      <c r="K103" s="188" t="s">
        <v>959</v>
      </c>
      <c r="L103" s="188" t="s">
        <v>475</v>
      </c>
      <c r="M103" s="188" t="s">
        <v>959</v>
      </c>
      <c r="N103" s="188" t="s">
        <v>475</v>
      </c>
      <c r="O103" s="189" t="s">
        <v>1319</v>
      </c>
      <c r="P103" s="260">
        <v>22395.07</v>
      </c>
      <c r="Q103" s="188" t="s">
        <v>1355</v>
      </c>
      <c r="R103" s="260">
        <v>0</v>
      </c>
      <c r="S103" s="260">
        <v>22395.07</v>
      </c>
      <c r="T103" s="260">
        <v>22395.07</v>
      </c>
      <c r="U103" s="260">
        <v>22395.07</v>
      </c>
      <c r="V103" s="260">
        <v>22395.07</v>
      </c>
      <c r="W103" s="260">
        <v>22395.07</v>
      </c>
      <c r="X103" s="188">
        <v>100</v>
      </c>
      <c r="Y103" s="188">
        <v>100</v>
      </c>
    </row>
    <row r="104" spans="1:25" s="211" customFormat="1" ht="76.5" x14ac:dyDescent="0.2">
      <c r="A104" s="188">
        <v>27</v>
      </c>
      <c r="B104" s="188" t="s">
        <v>159</v>
      </c>
      <c r="C104" s="188" t="s">
        <v>491</v>
      </c>
      <c r="D104" s="188" t="s">
        <v>972</v>
      </c>
      <c r="E104" s="189" t="s">
        <v>958</v>
      </c>
      <c r="F104" s="188" t="s">
        <v>1209</v>
      </c>
      <c r="G104" s="189" t="s">
        <v>1356</v>
      </c>
      <c r="H104" s="188">
        <v>8</v>
      </c>
      <c r="I104" s="188">
        <v>8</v>
      </c>
      <c r="J104" s="188" t="s">
        <v>493</v>
      </c>
      <c r="K104" s="188" t="s">
        <v>959</v>
      </c>
      <c r="L104" s="188" t="s">
        <v>475</v>
      </c>
      <c r="M104" s="188" t="s">
        <v>959</v>
      </c>
      <c r="N104" s="188" t="s">
        <v>475</v>
      </c>
      <c r="O104" s="189" t="s">
        <v>1319</v>
      </c>
      <c r="P104" s="260">
        <v>6396.8099999999995</v>
      </c>
      <c r="Q104" s="188" t="s">
        <v>1357</v>
      </c>
      <c r="R104" s="260">
        <v>0</v>
      </c>
      <c r="S104" s="260">
        <v>6396.8099999999995</v>
      </c>
      <c r="T104" s="260">
        <v>6396.8099999999995</v>
      </c>
      <c r="U104" s="260">
        <v>6396.8099999999995</v>
      </c>
      <c r="V104" s="260">
        <v>6396.8099999999995</v>
      </c>
      <c r="W104" s="260">
        <v>6396.8099999999995</v>
      </c>
      <c r="X104" s="188">
        <v>100</v>
      </c>
      <c r="Y104" s="188">
        <v>100</v>
      </c>
    </row>
    <row r="105" spans="1:25" s="211" customFormat="1" ht="76.5" x14ac:dyDescent="0.2">
      <c r="A105" s="188">
        <v>28</v>
      </c>
      <c r="B105" s="188" t="s">
        <v>159</v>
      </c>
      <c r="C105" s="188" t="s">
        <v>491</v>
      </c>
      <c r="D105" s="188" t="s">
        <v>973</v>
      </c>
      <c r="E105" s="189" t="s">
        <v>958</v>
      </c>
      <c r="F105" s="188" t="s">
        <v>1209</v>
      </c>
      <c r="G105" s="189" t="s">
        <v>1358</v>
      </c>
      <c r="H105" s="188">
        <v>53</v>
      </c>
      <c r="I105" s="188">
        <v>53</v>
      </c>
      <c r="J105" s="188" t="s">
        <v>493</v>
      </c>
      <c r="K105" s="188" t="s">
        <v>959</v>
      </c>
      <c r="L105" s="188" t="s">
        <v>475</v>
      </c>
      <c r="M105" s="188" t="s">
        <v>959</v>
      </c>
      <c r="N105" s="188" t="s">
        <v>475</v>
      </c>
      <c r="O105" s="189" t="s">
        <v>1319</v>
      </c>
      <c r="P105" s="260">
        <v>40292.640000000007</v>
      </c>
      <c r="Q105" s="188" t="s">
        <v>1359</v>
      </c>
      <c r="R105" s="260">
        <v>0</v>
      </c>
      <c r="S105" s="260">
        <v>40292.640000000007</v>
      </c>
      <c r="T105" s="260">
        <v>40292.640000000007</v>
      </c>
      <c r="U105" s="260">
        <v>40292.640000000007</v>
      </c>
      <c r="V105" s="260">
        <v>40292.640000000007</v>
      </c>
      <c r="W105" s="260">
        <v>40292.640000000007</v>
      </c>
      <c r="X105" s="188">
        <v>100</v>
      </c>
      <c r="Y105" s="188">
        <v>100</v>
      </c>
    </row>
    <row r="106" spans="1:25" s="211" customFormat="1" ht="76.5" x14ac:dyDescent="0.2">
      <c r="A106" s="188">
        <v>29</v>
      </c>
      <c r="B106" s="188" t="s">
        <v>159</v>
      </c>
      <c r="C106" s="188" t="s">
        <v>491</v>
      </c>
      <c r="D106" s="188" t="s">
        <v>974</v>
      </c>
      <c r="E106" s="189" t="s">
        <v>958</v>
      </c>
      <c r="F106" s="188" t="s">
        <v>1209</v>
      </c>
      <c r="G106" s="189" t="s">
        <v>1360</v>
      </c>
      <c r="H106" s="188">
        <v>27</v>
      </c>
      <c r="I106" s="188">
        <v>27</v>
      </c>
      <c r="J106" s="188" t="s">
        <v>493</v>
      </c>
      <c r="K106" s="188" t="s">
        <v>959</v>
      </c>
      <c r="L106" s="188" t="s">
        <v>475</v>
      </c>
      <c r="M106" s="188" t="s">
        <v>959</v>
      </c>
      <c r="N106" s="188" t="s">
        <v>475</v>
      </c>
      <c r="O106" s="189" t="s">
        <v>1319</v>
      </c>
      <c r="P106" s="260">
        <v>21110.39</v>
      </c>
      <c r="Q106" s="188" t="s">
        <v>1361</v>
      </c>
      <c r="R106" s="260">
        <v>0</v>
      </c>
      <c r="S106" s="260">
        <v>21110.39</v>
      </c>
      <c r="T106" s="260">
        <v>21110.39</v>
      </c>
      <c r="U106" s="260">
        <v>21110.39</v>
      </c>
      <c r="V106" s="260">
        <v>21110.39</v>
      </c>
      <c r="W106" s="260">
        <v>21110.39</v>
      </c>
      <c r="X106" s="188">
        <v>100</v>
      </c>
      <c r="Y106" s="188">
        <v>100</v>
      </c>
    </row>
    <row r="107" spans="1:25" s="211" customFormat="1" ht="76.5" x14ac:dyDescent="0.2">
      <c r="A107" s="188">
        <v>30</v>
      </c>
      <c r="B107" s="188" t="s">
        <v>159</v>
      </c>
      <c r="C107" s="188" t="s">
        <v>491</v>
      </c>
      <c r="D107" s="188" t="s">
        <v>975</v>
      </c>
      <c r="E107" s="189" t="s">
        <v>958</v>
      </c>
      <c r="F107" s="188" t="s">
        <v>1209</v>
      </c>
      <c r="G107" s="189" t="s">
        <v>1362</v>
      </c>
      <c r="H107" s="188">
        <v>22</v>
      </c>
      <c r="I107" s="188">
        <v>22</v>
      </c>
      <c r="J107" s="188" t="s">
        <v>493</v>
      </c>
      <c r="K107" s="188" t="s">
        <v>959</v>
      </c>
      <c r="L107" s="188" t="s">
        <v>475</v>
      </c>
      <c r="M107" s="188" t="s">
        <v>959</v>
      </c>
      <c r="N107" s="188" t="s">
        <v>475</v>
      </c>
      <c r="O107" s="189" t="s">
        <v>1319</v>
      </c>
      <c r="P107" s="260">
        <v>21110.39</v>
      </c>
      <c r="Q107" s="188" t="s">
        <v>1363</v>
      </c>
      <c r="R107" s="260">
        <v>0</v>
      </c>
      <c r="S107" s="260">
        <v>21110.39</v>
      </c>
      <c r="T107" s="260">
        <v>21110.39</v>
      </c>
      <c r="U107" s="260">
        <v>21110.39</v>
      </c>
      <c r="V107" s="260">
        <v>21110.39</v>
      </c>
      <c r="W107" s="260">
        <v>21110.39</v>
      </c>
      <c r="X107" s="188">
        <v>100</v>
      </c>
      <c r="Y107" s="188">
        <v>100</v>
      </c>
    </row>
    <row r="108" spans="1:25" s="211" customFormat="1" ht="76.5" x14ac:dyDescent="0.2">
      <c r="A108" s="188">
        <v>31</v>
      </c>
      <c r="B108" s="188" t="s">
        <v>159</v>
      </c>
      <c r="C108" s="188" t="s">
        <v>491</v>
      </c>
      <c r="D108" s="188" t="s">
        <v>976</v>
      </c>
      <c r="E108" s="189" t="s">
        <v>958</v>
      </c>
      <c r="F108" s="188" t="s">
        <v>1186</v>
      </c>
      <c r="G108" s="189" t="s">
        <v>1364</v>
      </c>
      <c r="H108" s="188">
        <v>8</v>
      </c>
      <c r="I108" s="188">
        <v>8</v>
      </c>
      <c r="J108" s="188" t="s">
        <v>493</v>
      </c>
      <c r="K108" s="188" t="s">
        <v>959</v>
      </c>
      <c r="L108" s="188" t="s">
        <v>475</v>
      </c>
      <c r="M108" s="188" t="s">
        <v>959</v>
      </c>
      <c r="N108" s="188" t="s">
        <v>475</v>
      </c>
      <c r="O108" s="189" t="s">
        <v>1319</v>
      </c>
      <c r="P108" s="260">
        <v>9004.3799999999992</v>
      </c>
      <c r="Q108" s="188" t="s">
        <v>1365</v>
      </c>
      <c r="R108" s="260">
        <v>0</v>
      </c>
      <c r="S108" s="260">
        <v>9004.3799999999992</v>
      </c>
      <c r="T108" s="260">
        <v>9004.3799999999992</v>
      </c>
      <c r="U108" s="260">
        <v>9004.3799999999992</v>
      </c>
      <c r="V108" s="260">
        <v>9004.3799999999992</v>
      </c>
      <c r="W108" s="260">
        <v>9004.3799999999992</v>
      </c>
      <c r="X108" s="188">
        <v>100</v>
      </c>
      <c r="Y108" s="188">
        <v>100</v>
      </c>
    </row>
    <row r="109" spans="1:25" s="211" customFormat="1" ht="76.5" x14ac:dyDescent="0.2">
      <c r="A109" s="188">
        <v>32</v>
      </c>
      <c r="B109" s="188" t="s">
        <v>159</v>
      </c>
      <c r="C109" s="188" t="s">
        <v>491</v>
      </c>
      <c r="D109" s="188" t="s">
        <v>977</v>
      </c>
      <c r="E109" s="189" t="s">
        <v>958</v>
      </c>
      <c r="F109" s="188" t="s">
        <v>1209</v>
      </c>
      <c r="G109" s="189" t="s">
        <v>1366</v>
      </c>
      <c r="H109" s="188">
        <v>14</v>
      </c>
      <c r="I109" s="188">
        <v>14</v>
      </c>
      <c r="J109" s="188" t="s">
        <v>493</v>
      </c>
      <c r="K109" s="188" t="s">
        <v>959</v>
      </c>
      <c r="L109" s="188" t="s">
        <v>475</v>
      </c>
      <c r="M109" s="188" t="s">
        <v>959</v>
      </c>
      <c r="N109" s="188" t="s">
        <v>475</v>
      </c>
      <c r="O109" s="189" t="s">
        <v>1319</v>
      </c>
      <c r="P109" s="260">
        <v>11158.619999999999</v>
      </c>
      <c r="Q109" s="188" t="s">
        <v>1367</v>
      </c>
      <c r="R109" s="260">
        <v>0</v>
      </c>
      <c r="S109" s="260">
        <v>11158.619999999999</v>
      </c>
      <c r="T109" s="260">
        <v>11158.619999999999</v>
      </c>
      <c r="U109" s="260">
        <v>11158.619999999999</v>
      </c>
      <c r="V109" s="260">
        <v>11158.619999999999</v>
      </c>
      <c r="W109" s="260">
        <v>11158.619999999999</v>
      </c>
      <c r="X109" s="188">
        <v>100</v>
      </c>
      <c r="Y109" s="188">
        <v>100</v>
      </c>
    </row>
    <row r="110" spans="1:25" s="211" customFormat="1" ht="76.5" x14ac:dyDescent="0.2">
      <c r="A110" s="188">
        <v>33</v>
      </c>
      <c r="B110" s="188" t="s">
        <v>159</v>
      </c>
      <c r="C110" s="188" t="s">
        <v>491</v>
      </c>
      <c r="D110" s="188" t="s">
        <v>978</v>
      </c>
      <c r="E110" s="189" t="s">
        <v>958</v>
      </c>
      <c r="F110" s="188" t="s">
        <v>1209</v>
      </c>
      <c r="G110" s="189" t="s">
        <v>1368</v>
      </c>
      <c r="H110" s="188">
        <v>14</v>
      </c>
      <c r="I110" s="188">
        <v>14</v>
      </c>
      <c r="J110" s="188" t="s">
        <v>493</v>
      </c>
      <c r="K110" s="188" t="s">
        <v>959</v>
      </c>
      <c r="L110" s="188" t="s">
        <v>475</v>
      </c>
      <c r="M110" s="188" t="s">
        <v>959</v>
      </c>
      <c r="N110" s="188" t="s">
        <v>475</v>
      </c>
      <c r="O110" s="189" t="s">
        <v>1319</v>
      </c>
      <c r="P110" s="260">
        <v>11263.74</v>
      </c>
      <c r="Q110" s="188" t="s">
        <v>1369</v>
      </c>
      <c r="R110" s="260">
        <v>0</v>
      </c>
      <c r="S110" s="260">
        <v>11263.74</v>
      </c>
      <c r="T110" s="260">
        <v>11263.74</v>
      </c>
      <c r="U110" s="260">
        <v>11263.74</v>
      </c>
      <c r="V110" s="260">
        <v>11263.74</v>
      </c>
      <c r="W110" s="260">
        <v>11263.74</v>
      </c>
      <c r="X110" s="188">
        <v>100</v>
      </c>
      <c r="Y110" s="188">
        <v>100</v>
      </c>
    </row>
    <row r="111" spans="1:25" s="211" customFormat="1" ht="76.5" x14ac:dyDescent="0.2">
      <c r="A111" s="188">
        <v>34</v>
      </c>
      <c r="B111" s="188" t="s">
        <v>159</v>
      </c>
      <c r="C111" s="188" t="s">
        <v>491</v>
      </c>
      <c r="D111" s="188" t="s">
        <v>979</v>
      </c>
      <c r="E111" s="189" t="s">
        <v>958</v>
      </c>
      <c r="F111" s="188" t="s">
        <v>1209</v>
      </c>
      <c r="G111" s="189" t="s">
        <v>1370</v>
      </c>
      <c r="H111" s="188">
        <v>16</v>
      </c>
      <c r="I111" s="188">
        <v>16</v>
      </c>
      <c r="J111" s="188" t="s">
        <v>493</v>
      </c>
      <c r="K111" s="188" t="s">
        <v>959</v>
      </c>
      <c r="L111" s="188" t="s">
        <v>475</v>
      </c>
      <c r="M111" s="188" t="s">
        <v>959</v>
      </c>
      <c r="N111" s="188" t="s">
        <v>475</v>
      </c>
      <c r="O111" s="189" t="s">
        <v>1319</v>
      </c>
      <c r="P111" s="260">
        <v>12420.189999999999</v>
      </c>
      <c r="Q111" s="188" t="s">
        <v>1371</v>
      </c>
      <c r="R111" s="260">
        <v>0</v>
      </c>
      <c r="S111" s="260">
        <v>12420.189999999999</v>
      </c>
      <c r="T111" s="260">
        <v>12420.189999999999</v>
      </c>
      <c r="U111" s="260">
        <v>12420.189999999999</v>
      </c>
      <c r="V111" s="260">
        <v>12420.189999999999</v>
      </c>
      <c r="W111" s="260">
        <v>12420.189999999999</v>
      </c>
      <c r="X111" s="188">
        <v>100</v>
      </c>
      <c r="Y111" s="188">
        <v>100</v>
      </c>
    </row>
    <row r="112" spans="1:25" s="211" customFormat="1" ht="76.5" x14ac:dyDescent="0.2">
      <c r="A112" s="188">
        <v>35</v>
      </c>
      <c r="B112" s="188" t="s">
        <v>159</v>
      </c>
      <c r="C112" s="188" t="s">
        <v>491</v>
      </c>
      <c r="D112" s="188" t="s">
        <v>980</v>
      </c>
      <c r="E112" s="189" t="s">
        <v>958</v>
      </c>
      <c r="F112" s="188" t="s">
        <v>1194</v>
      </c>
      <c r="G112" s="189" t="s">
        <v>1328</v>
      </c>
      <c r="H112" s="188">
        <v>47</v>
      </c>
      <c r="I112" s="188">
        <v>47</v>
      </c>
      <c r="J112" s="188" t="s">
        <v>493</v>
      </c>
      <c r="K112" s="188" t="s">
        <v>959</v>
      </c>
      <c r="L112" s="188" t="s">
        <v>475</v>
      </c>
      <c r="M112" s="188" t="s">
        <v>959</v>
      </c>
      <c r="N112" s="188" t="s">
        <v>475</v>
      </c>
      <c r="O112" s="189" t="s">
        <v>1319</v>
      </c>
      <c r="P112" s="260">
        <v>33658.410000000003</v>
      </c>
      <c r="Q112" s="188" t="s">
        <v>1329</v>
      </c>
      <c r="R112" s="260">
        <v>0</v>
      </c>
      <c r="S112" s="260">
        <v>33658.410000000003</v>
      </c>
      <c r="T112" s="260">
        <v>33658.410000000003</v>
      </c>
      <c r="U112" s="260">
        <v>33658.410000000003</v>
      </c>
      <c r="V112" s="260">
        <v>33658.410000000003</v>
      </c>
      <c r="W112" s="260">
        <v>33658.410000000003</v>
      </c>
      <c r="X112" s="188">
        <v>100</v>
      </c>
      <c r="Y112" s="188">
        <v>100</v>
      </c>
    </row>
    <row r="113" spans="1:25" s="211" customFormat="1" ht="76.5" x14ac:dyDescent="0.2">
      <c r="A113" s="188">
        <v>36</v>
      </c>
      <c r="B113" s="188" t="s">
        <v>159</v>
      </c>
      <c r="C113" s="188" t="s">
        <v>491</v>
      </c>
      <c r="D113" s="188" t="s">
        <v>981</v>
      </c>
      <c r="E113" s="189" t="s">
        <v>958</v>
      </c>
      <c r="F113" s="188" t="s">
        <v>1209</v>
      </c>
      <c r="G113" s="189" t="s">
        <v>1372</v>
      </c>
      <c r="H113" s="188">
        <v>92</v>
      </c>
      <c r="I113" s="188">
        <v>92</v>
      </c>
      <c r="J113" s="188" t="s">
        <v>493</v>
      </c>
      <c r="K113" s="188" t="s">
        <v>959</v>
      </c>
      <c r="L113" s="188" t="s">
        <v>475</v>
      </c>
      <c r="M113" s="188" t="s">
        <v>959</v>
      </c>
      <c r="N113" s="188" t="s">
        <v>475</v>
      </c>
      <c r="O113" s="189" t="s">
        <v>1319</v>
      </c>
      <c r="P113" s="260">
        <v>65183.600000000006</v>
      </c>
      <c r="Q113" s="188" t="s">
        <v>1373</v>
      </c>
      <c r="R113" s="260">
        <v>0</v>
      </c>
      <c r="S113" s="260">
        <v>65183.600000000006</v>
      </c>
      <c r="T113" s="260">
        <v>65183.600000000006</v>
      </c>
      <c r="U113" s="260">
        <v>65183.600000000006</v>
      </c>
      <c r="V113" s="260">
        <v>65183.600000000006</v>
      </c>
      <c r="W113" s="260">
        <v>65183.600000000006</v>
      </c>
      <c r="X113" s="188">
        <v>100</v>
      </c>
      <c r="Y113" s="188">
        <v>100</v>
      </c>
    </row>
    <row r="114" spans="1:25" s="211" customFormat="1" ht="76.5" x14ac:dyDescent="0.2">
      <c r="A114" s="188">
        <v>37</v>
      </c>
      <c r="B114" s="188" t="s">
        <v>159</v>
      </c>
      <c r="C114" s="188" t="s">
        <v>491</v>
      </c>
      <c r="D114" s="188" t="s">
        <v>982</v>
      </c>
      <c r="E114" s="189" t="s">
        <v>958</v>
      </c>
      <c r="F114" s="188" t="s">
        <v>1275</v>
      </c>
      <c r="G114" s="189" t="s">
        <v>1179</v>
      </c>
      <c r="H114" s="188">
        <v>572</v>
      </c>
      <c r="I114" s="188">
        <v>496</v>
      </c>
      <c r="J114" s="188" t="s">
        <v>493</v>
      </c>
      <c r="K114" s="188" t="s">
        <v>959</v>
      </c>
      <c r="L114" s="188" t="s">
        <v>475</v>
      </c>
      <c r="M114" s="188" t="s">
        <v>959</v>
      </c>
      <c r="N114" s="188" t="s">
        <v>475</v>
      </c>
      <c r="O114" s="189" t="s">
        <v>1319</v>
      </c>
      <c r="P114" s="260">
        <v>391538.44000000006</v>
      </c>
      <c r="Q114" s="188" t="s">
        <v>1183</v>
      </c>
      <c r="R114" s="260">
        <v>0</v>
      </c>
      <c r="S114" s="260">
        <v>391538.44000000006</v>
      </c>
      <c r="T114" s="260">
        <v>391538.44000000006</v>
      </c>
      <c r="U114" s="260">
        <v>391538.44000000006</v>
      </c>
      <c r="V114" s="260">
        <v>391538.44000000006</v>
      </c>
      <c r="W114" s="260">
        <v>391538.44000000006</v>
      </c>
      <c r="X114" s="188">
        <v>100</v>
      </c>
      <c r="Y114" s="188">
        <v>100</v>
      </c>
    </row>
    <row r="115" spans="1:25" s="211" customFormat="1" ht="76.5" x14ac:dyDescent="0.2">
      <c r="A115" s="188">
        <v>38</v>
      </c>
      <c r="B115" s="188" t="s">
        <v>161</v>
      </c>
      <c r="C115" s="188" t="s">
        <v>491</v>
      </c>
      <c r="D115" s="188" t="s">
        <v>983</v>
      </c>
      <c r="E115" s="189" t="s">
        <v>984</v>
      </c>
      <c r="F115" s="188" t="s">
        <v>1275</v>
      </c>
      <c r="G115" s="189" t="s">
        <v>1179</v>
      </c>
      <c r="H115" s="188">
        <v>1</v>
      </c>
      <c r="I115" s="188">
        <v>1</v>
      </c>
      <c r="J115" s="188" t="s">
        <v>163</v>
      </c>
      <c r="K115" s="188" t="s">
        <v>985</v>
      </c>
      <c r="L115" s="188" t="s">
        <v>986</v>
      </c>
      <c r="M115" s="188" t="s">
        <v>946</v>
      </c>
      <c r="N115" s="188" t="s">
        <v>950</v>
      </c>
      <c r="O115" s="189" t="s">
        <v>376</v>
      </c>
      <c r="P115" s="260">
        <v>99292.460000000021</v>
      </c>
      <c r="Q115" s="188" t="s">
        <v>1183</v>
      </c>
      <c r="R115" s="260">
        <v>0</v>
      </c>
      <c r="S115" s="260">
        <v>99292.460000000021</v>
      </c>
      <c r="T115" s="260">
        <v>99292.460000000021</v>
      </c>
      <c r="U115" s="260">
        <v>99292.460000000021</v>
      </c>
      <c r="V115" s="260">
        <v>99292.460000000021</v>
      </c>
      <c r="W115" s="260">
        <v>99292.460000000021</v>
      </c>
      <c r="X115" s="188">
        <v>100</v>
      </c>
      <c r="Y115" s="188">
        <v>100</v>
      </c>
    </row>
    <row r="116" spans="1:25" s="211" customFormat="1" ht="89.25" x14ac:dyDescent="0.2">
      <c r="A116" s="188">
        <v>39</v>
      </c>
      <c r="B116" s="188" t="s">
        <v>161</v>
      </c>
      <c r="C116" s="188" t="s">
        <v>491</v>
      </c>
      <c r="D116" s="188" t="s">
        <v>1374</v>
      </c>
      <c r="E116" s="189" t="s">
        <v>1375</v>
      </c>
      <c r="F116" s="188" t="s">
        <v>1275</v>
      </c>
      <c r="G116" s="189" t="s">
        <v>1179</v>
      </c>
      <c r="H116" s="188">
        <v>9</v>
      </c>
      <c r="I116" s="188">
        <v>0</v>
      </c>
      <c r="J116" s="188" t="s">
        <v>493</v>
      </c>
      <c r="K116" s="188" t="s">
        <v>1285</v>
      </c>
      <c r="L116" s="188" t="s">
        <v>559</v>
      </c>
      <c r="M116" s="188" t="s">
        <v>1784</v>
      </c>
      <c r="N116" s="188" t="s">
        <v>1785</v>
      </c>
      <c r="O116" s="189" t="s">
        <v>584</v>
      </c>
      <c r="P116" s="260">
        <v>19928.379999999997</v>
      </c>
      <c r="Q116" s="188" t="s">
        <v>1183</v>
      </c>
      <c r="R116" s="260">
        <v>0</v>
      </c>
      <c r="S116" s="260">
        <v>19928.379999999997</v>
      </c>
      <c r="T116" s="260">
        <v>19928.379999999997</v>
      </c>
      <c r="U116" s="260">
        <v>19928.379999999997</v>
      </c>
      <c r="V116" s="260">
        <v>19928.379999999997</v>
      </c>
      <c r="W116" s="260">
        <v>19928.379999999997</v>
      </c>
      <c r="X116" s="188">
        <v>100</v>
      </c>
      <c r="Y116" s="188">
        <v>0</v>
      </c>
    </row>
    <row r="117" spans="1:25" s="211" customFormat="1" ht="76.5" x14ac:dyDescent="0.2">
      <c r="A117" s="188">
        <v>40</v>
      </c>
      <c r="B117" s="188" t="s">
        <v>159</v>
      </c>
      <c r="C117" s="188" t="s">
        <v>491</v>
      </c>
      <c r="D117" s="188" t="s">
        <v>1376</v>
      </c>
      <c r="E117" s="189" t="s">
        <v>958</v>
      </c>
      <c r="F117" s="188" t="s">
        <v>1186</v>
      </c>
      <c r="G117" s="189" t="s">
        <v>1377</v>
      </c>
      <c r="H117" s="188">
        <v>14</v>
      </c>
      <c r="I117" s="188">
        <v>0</v>
      </c>
      <c r="J117" s="188" t="s">
        <v>493</v>
      </c>
      <c r="K117" s="188" t="s">
        <v>1285</v>
      </c>
      <c r="L117" s="188" t="s">
        <v>559</v>
      </c>
      <c r="M117" s="188" t="s">
        <v>1784</v>
      </c>
      <c r="N117" s="188" t="s">
        <v>1785</v>
      </c>
      <c r="O117" s="189" t="s">
        <v>1319</v>
      </c>
      <c r="P117" s="260">
        <v>12014.939999999999</v>
      </c>
      <c r="Q117" s="188" t="s">
        <v>1378</v>
      </c>
      <c r="R117" s="260">
        <v>0</v>
      </c>
      <c r="S117" s="260">
        <v>12014.939999999999</v>
      </c>
      <c r="T117" s="260">
        <v>12014.939999999999</v>
      </c>
      <c r="U117" s="260">
        <v>12014.939999999999</v>
      </c>
      <c r="V117" s="260">
        <v>12014.939999999999</v>
      </c>
      <c r="W117" s="260">
        <v>12014.939999999999</v>
      </c>
      <c r="X117" s="188">
        <v>100</v>
      </c>
      <c r="Y117" s="188">
        <v>0</v>
      </c>
    </row>
    <row r="118" spans="1:25" s="211" customFormat="1" ht="76.5" x14ac:dyDescent="0.2">
      <c r="A118" s="188">
        <v>41</v>
      </c>
      <c r="B118" s="188" t="s">
        <v>159</v>
      </c>
      <c r="C118" s="188" t="s">
        <v>491</v>
      </c>
      <c r="D118" s="188" t="s">
        <v>1379</v>
      </c>
      <c r="E118" s="189" t="s">
        <v>958</v>
      </c>
      <c r="F118" s="188" t="s">
        <v>1186</v>
      </c>
      <c r="G118" s="189" t="s">
        <v>1380</v>
      </c>
      <c r="H118" s="188">
        <v>6</v>
      </c>
      <c r="I118" s="188">
        <v>0</v>
      </c>
      <c r="J118" s="188" t="s">
        <v>493</v>
      </c>
      <c r="K118" s="188" t="s">
        <v>1285</v>
      </c>
      <c r="L118" s="188" t="s">
        <v>559</v>
      </c>
      <c r="M118" s="188" t="s">
        <v>1784</v>
      </c>
      <c r="N118" s="188" t="s">
        <v>1785</v>
      </c>
      <c r="O118" s="189" t="s">
        <v>1319</v>
      </c>
      <c r="P118" s="260">
        <v>5099.6399999999994</v>
      </c>
      <c r="Q118" s="188" t="s">
        <v>1381</v>
      </c>
      <c r="R118" s="260">
        <v>0</v>
      </c>
      <c r="S118" s="260">
        <v>5099.6399999999994</v>
      </c>
      <c r="T118" s="260">
        <v>5099.6399999999994</v>
      </c>
      <c r="U118" s="260">
        <v>5099.6399999999994</v>
      </c>
      <c r="V118" s="260">
        <v>5099.6399999999994</v>
      </c>
      <c r="W118" s="260">
        <v>5099.6399999999994</v>
      </c>
      <c r="X118" s="188">
        <v>100</v>
      </c>
      <c r="Y118" s="188">
        <v>0</v>
      </c>
    </row>
    <row r="119" spans="1:25" s="211" customFormat="1" ht="76.5" x14ac:dyDescent="0.2">
      <c r="A119" s="188">
        <v>42</v>
      </c>
      <c r="B119" s="188" t="s">
        <v>159</v>
      </c>
      <c r="C119" s="188" t="s">
        <v>491</v>
      </c>
      <c r="D119" s="188" t="s">
        <v>1382</v>
      </c>
      <c r="E119" s="189" t="s">
        <v>958</v>
      </c>
      <c r="F119" s="188" t="s">
        <v>1186</v>
      </c>
      <c r="G119" s="189" t="s">
        <v>1383</v>
      </c>
      <c r="H119" s="188">
        <v>8</v>
      </c>
      <c r="I119" s="188">
        <v>0</v>
      </c>
      <c r="J119" s="188" t="s">
        <v>493</v>
      </c>
      <c r="K119" s="188" t="s">
        <v>1285</v>
      </c>
      <c r="L119" s="188" t="s">
        <v>559</v>
      </c>
      <c r="M119" s="188" t="s">
        <v>1784</v>
      </c>
      <c r="N119" s="188" t="s">
        <v>1785</v>
      </c>
      <c r="O119" s="189" t="s">
        <v>1319</v>
      </c>
      <c r="P119" s="260">
        <v>6778.3899999999994</v>
      </c>
      <c r="Q119" s="188" t="s">
        <v>1340</v>
      </c>
      <c r="R119" s="260">
        <v>0</v>
      </c>
      <c r="S119" s="260">
        <v>6778.3899999999994</v>
      </c>
      <c r="T119" s="260">
        <v>6778.3899999999994</v>
      </c>
      <c r="U119" s="260">
        <v>6778.3899999999994</v>
      </c>
      <c r="V119" s="260">
        <v>6778.3899999999994</v>
      </c>
      <c r="W119" s="260">
        <v>6778.3899999999994</v>
      </c>
      <c r="X119" s="188">
        <v>100</v>
      </c>
      <c r="Y119" s="188">
        <v>0</v>
      </c>
    </row>
    <row r="120" spans="1:25" s="211" customFormat="1" ht="76.5" x14ac:dyDescent="0.2">
      <c r="A120" s="188">
        <v>43</v>
      </c>
      <c r="B120" s="188" t="s">
        <v>159</v>
      </c>
      <c r="C120" s="188" t="s">
        <v>491</v>
      </c>
      <c r="D120" s="188" t="s">
        <v>1384</v>
      </c>
      <c r="E120" s="189" t="s">
        <v>958</v>
      </c>
      <c r="F120" s="188" t="s">
        <v>1209</v>
      </c>
      <c r="G120" s="189" t="s">
        <v>1385</v>
      </c>
      <c r="H120" s="188">
        <v>10</v>
      </c>
      <c r="I120" s="188">
        <v>0</v>
      </c>
      <c r="J120" s="188" t="s">
        <v>493</v>
      </c>
      <c r="K120" s="188" t="s">
        <v>1285</v>
      </c>
      <c r="L120" s="188" t="s">
        <v>559</v>
      </c>
      <c r="M120" s="188" t="s">
        <v>1784</v>
      </c>
      <c r="N120" s="188" t="s">
        <v>1785</v>
      </c>
      <c r="O120" s="189" t="s">
        <v>1319</v>
      </c>
      <c r="P120" s="260">
        <v>8457.14</v>
      </c>
      <c r="Q120" s="188" t="s">
        <v>1386</v>
      </c>
      <c r="R120" s="260">
        <v>0</v>
      </c>
      <c r="S120" s="260">
        <v>8457.14</v>
      </c>
      <c r="T120" s="260">
        <v>8457.14</v>
      </c>
      <c r="U120" s="260">
        <v>8457.14</v>
      </c>
      <c r="V120" s="260">
        <v>8457.14</v>
      </c>
      <c r="W120" s="260">
        <v>8457.14</v>
      </c>
      <c r="X120" s="188">
        <v>100</v>
      </c>
      <c r="Y120" s="188">
        <v>0</v>
      </c>
    </row>
    <row r="121" spans="1:25" s="211" customFormat="1" ht="76.5" x14ac:dyDescent="0.2">
      <c r="A121" s="188">
        <v>44</v>
      </c>
      <c r="B121" s="188" t="s">
        <v>159</v>
      </c>
      <c r="C121" s="188" t="s">
        <v>491</v>
      </c>
      <c r="D121" s="188" t="s">
        <v>1387</v>
      </c>
      <c r="E121" s="189" t="s">
        <v>958</v>
      </c>
      <c r="F121" s="188" t="s">
        <v>1283</v>
      </c>
      <c r="G121" s="189" t="s">
        <v>1316</v>
      </c>
      <c r="H121" s="188">
        <v>11</v>
      </c>
      <c r="I121" s="188">
        <v>0</v>
      </c>
      <c r="J121" s="188" t="s">
        <v>493</v>
      </c>
      <c r="K121" s="188" t="s">
        <v>1285</v>
      </c>
      <c r="L121" s="188" t="s">
        <v>559</v>
      </c>
      <c r="M121" s="188" t="s">
        <v>1784</v>
      </c>
      <c r="N121" s="188" t="s">
        <v>1785</v>
      </c>
      <c r="O121" s="189" t="s">
        <v>1319</v>
      </c>
      <c r="P121" s="260">
        <v>9296.5199999999986</v>
      </c>
      <c r="Q121" s="188" t="s">
        <v>1333</v>
      </c>
      <c r="R121" s="260">
        <v>0</v>
      </c>
      <c r="S121" s="260">
        <v>9296.5199999999986</v>
      </c>
      <c r="T121" s="260">
        <v>9296.5199999999986</v>
      </c>
      <c r="U121" s="260">
        <v>9296.5199999999986</v>
      </c>
      <c r="V121" s="260">
        <v>9296.5199999999986</v>
      </c>
      <c r="W121" s="260">
        <v>9296.5199999999986</v>
      </c>
      <c r="X121" s="188">
        <v>100</v>
      </c>
      <c r="Y121" s="188">
        <v>0</v>
      </c>
    </row>
    <row r="122" spans="1:25" s="211" customFormat="1" ht="76.5" x14ac:dyDescent="0.2">
      <c r="A122" s="188">
        <v>45</v>
      </c>
      <c r="B122" s="188" t="s">
        <v>159</v>
      </c>
      <c r="C122" s="188" t="s">
        <v>491</v>
      </c>
      <c r="D122" s="188" t="s">
        <v>1388</v>
      </c>
      <c r="E122" s="189" t="s">
        <v>958</v>
      </c>
      <c r="F122" s="188" t="s">
        <v>1209</v>
      </c>
      <c r="G122" s="189" t="s">
        <v>1389</v>
      </c>
      <c r="H122" s="188">
        <v>7</v>
      </c>
      <c r="I122" s="188">
        <v>0</v>
      </c>
      <c r="J122" s="188" t="s">
        <v>493</v>
      </c>
      <c r="K122" s="188" t="s">
        <v>1285</v>
      </c>
      <c r="L122" s="188" t="s">
        <v>559</v>
      </c>
      <c r="M122" s="188" t="s">
        <v>1784</v>
      </c>
      <c r="N122" s="188" t="s">
        <v>1785</v>
      </c>
      <c r="O122" s="189" t="s">
        <v>1319</v>
      </c>
      <c r="P122" s="260">
        <v>5939.0099999999993</v>
      </c>
      <c r="Q122" s="188" t="s">
        <v>1390</v>
      </c>
      <c r="R122" s="260">
        <v>0</v>
      </c>
      <c r="S122" s="260">
        <v>5939.0099999999993</v>
      </c>
      <c r="T122" s="260">
        <v>5939.0099999999993</v>
      </c>
      <c r="U122" s="260">
        <v>5939.0099999999993</v>
      </c>
      <c r="V122" s="260">
        <v>5939.0099999999993</v>
      </c>
      <c r="W122" s="260">
        <v>5939.0099999999993</v>
      </c>
      <c r="X122" s="188">
        <v>100</v>
      </c>
      <c r="Y122" s="188">
        <v>0</v>
      </c>
    </row>
    <row r="123" spans="1:25" s="211" customFormat="1" ht="76.5" x14ac:dyDescent="0.2">
      <c r="A123" s="188">
        <v>46</v>
      </c>
      <c r="B123" s="188" t="s">
        <v>159</v>
      </c>
      <c r="C123" s="188" t="s">
        <v>491</v>
      </c>
      <c r="D123" s="188" t="s">
        <v>1391</v>
      </c>
      <c r="E123" s="189" t="s">
        <v>958</v>
      </c>
      <c r="F123" s="188" t="s">
        <v>1209</v>
      </c>
      <c r="G123" s="189" t="s">
        <v>1392</v>
      </c>
      <c r="H123" s="188">
        <v>23</v>
      </c>
      <c r="I123" s="188">
        <v>0</v>
      </c>
      <c r="J123" s="188" t="s">
        <v>493</v>
      </c>
      <c r="K123" s="188" t="s">
        <v>1285</v>
      </c>
      <c r="L123" s="188" t="s">
        <v>559</v>
      </c>
      <c r="M123" s="188" t="s">
        <v>1784</v>
      </c>
      <c r="N123" s="188" t="s">
        <v>1785</v>
      </c>
      <c r="O123" s="189" t="s">
        <v>1319</v>
      </c>
      <c r="P123" s="260">
        <v>19028.990000000009</v>
      </c>
      <c r="Q123" s="188" t="s">
        <v>1393</v>
      </c>
      <c r="R123" s="260">
        <v>0</v>
      </c>
      <c r="S123" s="260">
        <v>19028.990000000009</v>
      </c>
      <c r="T123" s="260">
        <v>19028.990000000009</v>
      </c>
      <c r="U123" s="260">
        <v>19028.990000000009</v>
      </c>
      <c r="V123" s="260">
        <v>19028.990000000009</v>
      </c>
      <c r="W123" s="260">
        <v>19028.990000000009</v>
      </c>
      <c r="X123" s="188">
        <v>100</v>
      </c>
      <c r="Y123" s="188">
        <v>0</v>
      </c>
    </row>
    <row r="124" spans="1:25" s="211" customFormat="1" ht="76.5" x14ac:dyDescent="0.2">
      <c r="A124" s="188">
        <v>47</v>
      </c>
      <c r="B124" s="188" t="s">
        <v>159</v>
      </c>
      <c r="C124" s="188" t="s">
        <v>491</v>
      </c>
      <c r="D124" s="188" t="s">
        <v>1394</v>
      </c>
      <c r="E124" s="189" t="s">
        <v>958</v>
      </c>
      <c r="F124" s="188" t="s">
        <v>1209</v>
      </c>
      <c r="G124" s="189" t="s">
        <v>1395</v>
      </c>
      <c r="H124" s="188">
        <v>41</v>
      </c>
      <c r="I124" s="188">
        <v>0</v>
      </c>
      <c r="J124" s="188" t="s">
        <v>493</v>
      </c>
      <c r="K124" s="188" t="s">
        <v>1285</v>
      </c>
      <c r="L124" s="188" t="s">
        <v>559</v>
      </c>
      <c r="M124" s="188" t="s">
        <v>1784</v>
      </c>
      <c r="N124" s="188" t="s">
        <v>1785</v>
      </c>
      <c r="O124" s="189" t="s">
        <v>1319</v>
      </c>
      <c r="P124" s="260">
        <v>34191.280000000013</v>
      </c>
      <c r="Q124" s="188" t="s">
        <v>1393</v>
      </c>
      <c r="R124" s="260">
        <v>0</v>
      </c>
      <c r="S124" s="260">
        <v>34191.280000000013</v>
      </c>
      <c r="T124" s="260">
        <v>34191.280000000013</v>
      </c>
      <c r="U124" s="260">
        <v>34191.280000000013</v>
      </c>
      <c r="V124" s="260">
        <v>34191.280000000013</v>
      </c>
      <c r="W124" s="260">
        <v>34191.280000000013</v>
      </c>
      <c r="X124" s="188">
        <v>100</v>
      </c>
      <c r="Y124" s="188">
        <v>0</v>
      </c>
    </row>
    <row r="125" spans="1:25" s="211" customFormat="1" ht="76.5" x14ac:dyDescent="0.2">
      <c r="A125" s="188">
        <v>48</v>
      </c>
      <c r="B125" s="188" t="s">
        <v>159</v>
      </c>
      <c r="C125" s="188" t="s">
        <v>491</v>
      </c>
      <c r="D125" s="188" t="s">
        <v>1396</v>
      </c>
      <c r="E125" s="189" t="s">
        <v>958</v>
      </c>
      <c r="F125" s="188" t="s">
        <v>1209</v>
      </c>
      <c r="G125" s="189" t="s">
        <v>1397</v>
      </c>
      <c r="H125" s="188">
        <v>12</v>
      </c>
      <c r="I125" s="188">
        <v>0</v>
      </c>
      <c r="J125" s="188" t="s">
        <v>493</v>
      </c>
      <c r="K125" s="188" t="s">
        <v>1285</v>
      </c>
      <c r="L125" s="188" t="s">
        <v>559</v>
      </c>
      <c r="M125" s="188" t="s">
        <v>1784</v>
      </c>
      <c r="N125" s="188" t="s">
        <v>1785</v>
      </c>
      <c r="O125" s="189" t="s">
        <v>1319</v>
      </c>
      <c r="P125" s="260">
        <v>10135.89</v>
      </c>
      <c r="Q125" s="188" t="s">
        <v>1398</v>
      </c>
      <c r="R125" s="260">
        <v>0</v>
      </c>
      <c r="S125" s="260">
        <v>10135.89</v>
      </c>
      <c r="T125" s="260">
        <v>10135.89</v>
      </c>
      <c r="U125" s="260">
        <v>10135.89</v>
      </c>
      <c r="V125" s="260">
        <v>10135.89</v>
      </c>
      <c r="W125" s="260">
        <v>10135.89</v>
      </c>
      <c r="X125" s="188">
        <v>100</v>
      </c>
      <c r="Y125" s="188">
        <v>0</v>
      </c>
    </row>
    <row r="126" spans="1:25" s="211" customFormat="1" ht="76.5" x14ac:dyDescent="0.2">
      <c r="A126" s="188">
        <v>49</v>
      </c>
      <c r="B126" s="188" t="s">
        <v>159</v>
      </c>
      <c r="C126" s="188" t="s">
        <v>491</v>
      </c>
      <c r="D126" s="188" t="s">
        <v>1399</v>
      </c>
      <c r="E126" s="189" t="s">
        <v>958</v>
      </c>
      <c r="F126" s="188" t="s">
        <v>1209</v>
      </c>
      <c r="G126" s="189" t="s">
        <v>1400</v>
      </c>
      <c r="H126" s="188">
        <v>20</v>
      </c>
      <c r="I126" s="188">
        <v>0</v>
      </c>
      <c r="J126" s="188" t="s">
        <v>493</v>
      </c>
      <c r="K126" s="188" t="s">
        <v>1285</v>
      </c>
      <c r="L126" s="188" t="s">
        <v>559</v>
      </c>
      <c r="M126" s="188" t="s">
        <v>1784</v>
      </c>
      <c r="N126" s="188" t="s">
        <v>1785</v>
      </c>
      <c r="O126" s="189" t="s">
        <v>1319</v>
      </c>
      <c r="P126" s="260">
        <v>16914.28</v>
      </c>
      <c r="Q126" s="188" t="s">
        <v>1401</v>
      </c>
      <c r="R126" s="260">
        <v>0</v>
      </c>
      <c r="S126" s="260">
        <v>16914.28</v>
      </c>
      <c r="T126" s="260">
        <v>16914.28</v>
      </c>
      <c r="U126" s="260">
        <v>16914.28</v>
      </c>
      <c r="V126" s="260">
        <v>16914.28</v>
      </c>
      <c r="W126" s="260">
        <v>16914.28</v>
      </c>
      <c r="X126" s="188">
        <v>100</v>
      </c>
      <c r="Y126" s="188">
        <v>0</v>
      </c>
    </row>
    <row r="127" spans="1:25" s="211" customFormat="1" ht="76.5" x14ac:dyDescent="0.2">
      <c r="A127" s="188">
        <v>50</v>
      </c>
      <c r="B127" s="188" t="s">
        <v>159</v>
      </c>
      <c r="C127" s="188" t="s">
        <v>491</v>
      </c>
      <c r="D127" s="188" t="s">
        <v>1402</v>
      </c>
      <c r="E127" s="189" t="s">
        <v>958</v>
      </c>
      <c r="F127" s="188" t="s">
        <v>1209</v>
      </c>
      <c r="G127" s="189" t="s">
        <v>1216</v>
      </c>
      <c r="H127" s="188">
        <v>16</v>
      </c>
      <c r="I127" s="188">
        <v>0</v>
      </c>
      <c r="J127" s="188" t="s">
        <v>493</v>
      </c>
      <c r="K127" s="188" t="s">
        <v>1285</v>
      </c>
      <c r="L127" s="188" t="s">
        <v>559</v>
      </c>
      <c r="M127" s="188" t="s">
        <v>1784</v>
      </c>
      <c r="N127" s="188" t="s">
        <v>1785</v>
      </c>
      <c r="O127" s="189" t="s">
        <v>1319</v>
      </c>
      <c r="P127" s="260">
        <v>13556.779999999999</v>
      </c>
      <c r="Q127" s="188" t="s">
        <v>1345</v>
      </c>
      <c r="R127" s="260">
        <v>0</v>
      </c>
      <c r="S127" s="260">
        <v>13556.779999999999</v>
      </c>
      <c r="T127" s="260">
        <v>13556.779999999999</v>
      </c>
      <c r="U127" s="260">
        <v>13556.779999999999</v>
      </c>
      <c r="V127" s="260">
        <v>13556.779999999999</v>
      </c>
      <c r="W127" s="260">
        <v>13556.779999999999</v>
      </c>
      <c r="X127" s="188">
        <v>100</v>
      </c>
      <c r="Y127" s="188">
        <v>0</v>
      </c>
    </row>
    <row r="128" spans="1:25" s="211" customFormat="1" ht="76.5" x14ac:dyDescent="0.2">
      <c r="A128" s="188">
        <v>51</v>
      </c>
      <c r="B128" s="188" t="s">
        <v>159</v>
      </c>
      <c r="C128" s="188" t="s">
        <v>491</v>
      </c>
      <c r="D128" s="188" t="s">
        <v>1403</v>
      </c>
      <c r="E128" s="189" t="s">
        <v>958</v>
      </c>
      <c r="F128" s="188" t="s">
        <v>1186</v>
      </c>
      <c r="G128" s="189" t="s">
        <v>1404</v>
      </c>
      <c r="H128" s="188">
        <v>12</v>
      </c>
      <c r="I128" s="188">
        <v>0</v>
      </c>
      <c r="J128" s="188" t="s">
        <v>493</v>
      </c>
      <c r="K128" s="188" t="s">
        <v>1285</v>
      </c>
      <c r="L128" s="188" t="s">
        <v>559</v>
      </c>
      <c r="M128" s="188" t="s">
        <v>1784</v>
      </c>
      <c r="N128" s="188" t="s">
        <v>1785</v>
      </c>
      <c r="O128" s="189" t="s">
        <v>1319</v>
      </c>
      <c r="P128" s="260">
        <v>10135.89</v>
      </c>
      <c r="Q128" s="188" t="s">
        <v>1405</v>
      </c>
      <c r="R128" s="260">
        <v>0</v>
      </c>
      <c r="S128" s="260">
        <v>10135.89</v>
      </c>
      <c r="T128" s="260">
        <v>10135.89</v>
      </c>
      <c r="U128" s="260">
        <v>10135.89</v>
      </c>
      <c r="V128" s="260">
        <v>10135.89</v>
      </c>
      <c r="W128" s="260">
        <v>10135.89</v>
      </c>
      <c r="X128" s="188">
        <v>100</v>
      </c>
      <c r="Y128" s="188">
        <v>0</v>
      </c>
    </row>
    <row r="129" spans="1:26" s="211" customFormat="1" ht="76.5" x14ac:dyDescent="0.2">
      <c r="A129" s="188">
        <v>52</v>
      </c>
      <c r="B129" s="188" t="s">
        <v>159</v>
      </c>
      <c r="C129" s="188" t="s">
        <v>491</v>
      </c>
      <c r="D129" s="188" t="s">
        <v>1406</v>
      </c>
      <c r="E129" s="189" t="s">
        <v>958</v>
      </c>
      <c r="F129" s="188" t="s">
        <v>1186</v>
      </c>
      <c r="G129" s="189" t="s">
        <v>1407</v>
      </c>
      <c r="H129" s="188">
        <v>10</v>
      </c>
      <c r="I129" s="188">
        <v>0</v>
      </c>
      <c r="J129" s="188" t="s">
        <v>493</v>
      </c>
      <c r="K129" s="188" t="s">
        <v>1285</v>
      </c>
      <c r="L129" s="188" t="s">
        <v>559</v>
      </c>
      <c r="M129" s="188" t="s">
        <v>1784</v>
      </c>
      <c r="N129" s="188" t="s">
        <v>1785</v>
      </c>
      <c r="O129" s="189" t="s">
        <v>1319</v>
      </c>
      <c r="P129" s="260">
        <v>8457.14</v>
      </c>
      <c r="Q129" s="188" t="s">
        <v>1408</v>
      </c>
      <c r="R129" s="260">
        <v>0</v>
      </c>
      <c r="S129" s="260">
        <v>8457.14</v>
      </c>
      <c r="T129" s="260">
        <v>8457.14</v>
      </c>
      <c r="U129" s="260">
        <v>8457.14</v>
      </c>
      <c r="V129" s="260">
        <v>8457.14</v>
      </c>
      <c r="W129" s="260">
        <v>8457.14</v>
      </c>
      <c r="X129" s="188">
        <v>100</v>
      </c>
      <c r="Y129" s="188">
        <v>0</v>
      </c>
    </row>
    <row r="130" spans="1:26" s="211" customFormat="1" ht="89.25" x14ac:dyDescent="0.2">
      <c r="A130" s="188">
        <v>53</v>
      </c>
      <c r="B130" s="188" t="s">
        <v>161</v>
      </c>
      <c r="C130" s="188" t="s">
        <v>491</v>
      </c>
      <c r="D130" s="188" t="s">
        <v>1409</v>
      </c>
      <c r="E130" s="189" t="s">
        <v>1410</v>
      </c>
      <c r="F130" s="188" t="s">
        <v>1209</v>
      </c>
      <c r="G130" s="189" t="s">
        <v>1210</v>
      </c>
      <c r="H130" s="188">
        <v>39</v>
      </c>
      <c r="I130" s="188">
        <v>0</v>
      </c>
      <c r="J130" s="188" t="s">
        <v>493</v>
      </c>
      <c r="K130" s="188" t="s">
        <v>1010</v>
      </c>
      <c r="L130" s="188" t="s">
        <v>1411</v>
      </c>
      <c r="M130" s="188" t="s">
        <v>1786</v>
      </c>
      <c r="N130" s="188" t="s">
        <v>1411</v>
      </c>
      <c r="O130" s="189" t="s">
        <v>584</v>
      </c>
      <c r="P130" s="260">
        <v>18736.580000000009</v>
      </c>
      <c r="Q130" s="188" t="s">
        <v>1412</v>
      </c>
      <c r="R130" s="260">
        <v>0</v>
      </c>
      <c r="S130" s="260">
        <v>18736.580000000009</v>
      </c>
      <c r="T130" s="260">
        <v>18736.580000000009</v>
      </c>
      <c r="U130" s="260">
        <v>18736.580000000009</v>
      </c>
      <c r="V130" s="260">
        <v>18736.580000000009</v>
      </c>
      <c r="W130" s="260">
        <v>18736.580000000009</v>
      </c>
      <c r="X130" s="188">
        <v>100</v>
      </c>
      <c r="Y130" s="188">
        <v>0</v>
      </c>
    </row>
    <row r="131" spans="1:26" s="211" customFormat="1" ht="89.25" x14ac:dyDescent="0.2">
      <c r="A131" s="188">
        <v>54</v>
      </c>
      <c r="B131" s="188" t="s">
        <v>161</v>
      </c>
      <c r="C131" s="188" t="s">
        <v>491</v>
      </c>
      <c r="D131" s="188" t="s">
        <v>1413</v>
      </c>
      <c r="E131" s="189" t="s">
        <v>1414</v>
      </c>
      <c r="F131" s="188" t="s">
        <v>1275</v>
      </c>
      <c r="G131" s="189" t="s">
        <v>1179</v>
      </c>
      <c r="H131" s="188">
        <v>5</v>
      </c>
      <c r="I131" s="188">
        <v>0</v>
      </c>
      <c r="J131" s="188" t="s">
        <v>493</v>
      </c>
      <c r="K131" s="188" t="s">
        <v>1010</v>
      </c>
      <c r="L131" s="188" t="s">
        <v>1411</v>
      </c>
      <c r="M131" s="188" t="s">
        <v>1786</v>
      </c>
      <c r="N131" s="188" t="s">
        <v>1411</v>
      </c>
      <c r="O131" s="189" t="s">
        <v>584</v>
      </c>
      <c r="P131" s="260">
        <v>8605.4599999999991</v>
      </c>
      <c r="Q131" s="188" t="s">
        <v>1183</v>
      </c>
      <c r="R131" s="260">
        <v>0</v>
      </c>
      <c r="S131" s="260">
        <v>8605.4599999999991</v>
      </c>
      <c r="T131" s="260">
        <v>8605.4599999999991</v>
      </c>
      <c r="U131" s="260">
        <v>8605.4599999999991</v>
      </c>
      <c r="V131" s="260">
        <v>8605.4599999999991</v>
      </c>
      <c r="W131" s="260">
        <v>8605.4599999999991</v>
      </c>
      <c r="X131" s="188">
        <v>100</v>
      </c>
      <c r="Y131" s="188">
        <v>0</v>
      </c>
    </row>
    <row r="132" spans="1:26" s="211" customFormat="1" ht="89.25" x14ac:dyDescent="0.2">
      <c r="A132" s="188">
        <v>55</v>
      </c>
      <c r="B132" s="188" t="s">
        <v>161</v>
      </c>
      <c r="C132" s="188" t="s">
        <v>491</v>
      </c>
      <c r="D132" s="188" t="s">
        <v>1415</v>
      </c>
      <c r="E132" s="189" t="s">
        <v>1416</v>
      </c>
      <c r="F132" s="188" t="s">
        <v>1209</v>
      </c>
      <c r="G132" s="189" t="s">
        <v>1417</v>
      </c>
      <c r="H132" s="188">
        <v>7</v>
      </c>
      <c r="I132" s="188">
        <v>0</v>
      </c>
      <c r="J132" s="188" t="s">
        <v>493</v>
      </c>
      <c r="K132" s="188" t="s">
        <v>1010</v>
      </c>
      <c r="L132" s="188" t="s">
        <v>1411</v>
      </c>
      <c r="M132" s="188" t="s">
        <v>1786</v>
      </c>
      <c r="N132" s="188" t="s">
        <v>1411</v>
      </c>
      <c r="O132" s="189" t="s">
        <v>584</v>
      </c>
      <c r="P132" s="260">
        <v>6715.0099999999993</v>
      </c>
      <c r="Q132" s="188" t="s">
        <v>1418</v>
      </c>
      <c r="R132" s="260">
        <v>0</v>
      </c>
      <c r="S132" s="260">
        <v>6715.0099999999993</v>
      </c>
      <c r="T132" s="260">
        <v>6715.0099999999993</v>
      </c>
      <c r="U132" s="260">
        <v>6715.0099999999993</v>
      </c>
      <c r="V132" s="260">
        <v>6715.0099999999993</v>
      </c>
      <c r="W132" s="260">
        <v>6715.0099999999993</v>
      </c>
      <c r="X132" s="188">
        <v>100</v>
      </c>
      <c r="Y132" s="188">
        <v>0</v>
      </c>
    </row>
    <row r="133" spans="1:26" s="211" customFormat="1" ht="89.25" x14ac:dyDescent="0.2">
      <c r="A133" s="188">
        <v>56</v>
      </c>
      <c r="B133" s="188" t="s">
        <v>161</v>
      </c>
      <c r="C133" s="188" t="s">
        <v>491</v>
      </c>
      <c r="D133" s="188" t="s">
        <v>1419</v>
      </c>
      <c r="E133" s="189" t="s">
        <v>1420</v>
      </c>
      <c r="F133" s="188" t="s">
        <v>1186</v>
      </c>
      <c r="G133" s="189" t="s">
        <v>1421</v>
      </c>
      <c r="H133" s="188">
        <v>7</v>
      </c>
      <c r="I133" s="188">
        <v>0</v>
      </c>
      <c r="J133" s="188" t="s">
        <v>493</v>
      </c>
      <c r="K133" s="188" t="s">
        <v>1422</v>
      </c>
      <c r="L133" s="188" t="s">
        <v>1411</v>
      </c>
      <c r="M133" s="188" t="s">
        <v>1786</v>
      </c>
      <c r="N133" s="188" t="s">
        <v>1411</v>
      </c>
      <c r="O133" s="189" t="s">
        <v>584</v>
      </c>
      <c r="P133" s="260">
        <v>8393.7599999999984</v>
      </c>
      <c r="Q133" s="188" t="s">
        <v>1423</v>
      </c>
      <c r="R133" s="260">
        <v>0</v>
      </c>
      <c r="S133" s="260">
        <v>8393.7599999999984</v>
      </c>
      <c r="T133" s="260">
        <v>8393.7599999999984</v>
      </c>
      <c r="U133" s="260">
        <v>8393.7599999999984</v>
      </c>
      <c r="V133" s="260">
        <v>8393.7599999999984</v>
      </c>
      <c r="W133" s="260">
        <v>8393.7599999999984</v>
      </c>
      <c r="X133" s="188">
        <v>100</v>
      </c>
      <c r="Y133" s="188">
        <v>0</v>
      </c>
    </row>
    <row r="134" spans="1:26" s="211" customFormat="1" ht="89.25" x14ac:dyDescent="0.2">
      <c r="A134" s="188">
        <v>57</v>
      </c>
      <c r="B134" s="188" t="s">
        <v>161</v>
      </c>
      <c r="C134" s="188" t="s">
        <v>491</v>
      </c>
      <c r="D134" s="188" t="s">
        <v>1424</v>
      </c>
      <c r="E134" s="189" t="s">
        <v>1425</v>
      </c>
      <c r="F134" s="188" t="s">
        <v>1209</v>
      </c>
      <c r="G134" s="189" t="s">
        <v>1426</v>
      </c>
      <c r="H134" s="188">
        <v>23</v>
      </c>
      <c r="I134" s="188">
        <v>0</v>
      </c>
      <c r="J134" s="188" t="s">
        <v>493</v>
      </c>
      <c r="K134" s="188" t="s">
        <v>1010</v>
      </c>
      <c r="L134" s="188" t="s">
        <v>1411</v>
      </c>
      <c r="M134" s="188" t="s">
        <v>1786</v>
      </c>
      <c r="N134" s="188" t="s">
        <v>1411</v>
      </c>
      <c r="O134" s="189" t="s">
        <v>584</v>
      </c>
      <c r="P134" s="260">
        <v>23565.91</v>
      </c>
      <c r="Q134" s="188" t="s">
        <v>1427</v>
      </c>
      <c r="R134" s="260">
        <v>0</v>
      </c>
      <c r="S134" s="260">
        <v>23565.91</v>
      </c>
      <c r="T134" s="260">
        <v>23565.91</v>
      </c>
      <c r="U134" s="260">
        <v>23565.91</v>
      </c>
      <c r="V134" s="260">
        <v>23565.91</v>
      </c>
      <c r="W134" s="260">
        <v>23565.91</v>
      </c>
      <c r="X134" s="188">
        <v>100</v>
      </c>
      <c r="Y134" s="188">
        <v>0</v>
      </c>
    </row>
    <row r="135" spans="1:26" s="211" customFormat="1" ht="12.75" x14ac:dyDescent="0.2">
      <c r="A135" s="259" t="s">
        <v>1428</v>
      </c>
      <c r="B135" s="188"/>
      <c r="C135" s="188"/>
      <c r="D135" s="188"/>
      <c r="E135" s="189"/>
      <c r="F135" s="188"/>
      <c r="G135" s="189"/>
      <c r="H135" s="188"/>
      <c r="I135" s="188"/>
      <c r="J135" s="188"/>
      <c r="K135" s="188"/>
      <c r="L135" s="188"/>
      <c r="M135" s="188"/>
      <c r="N135" s="188"/>
      <c r="O135" s="189"/>
      <c r="P135" s="260"/>
      <c r="Q135" s="188"/>
      <c r="R135" s="260"/>
      <c r="S135" s="260"/>
      <c r="T135" s="260"/>
      <c r="U135" s="260"/>
      <c r="V135" s="260"/>
      <c r="W135" s="260"/>
      <c r="X135" s="188"/>
      <c r="Y135" s="188"/>
    </row>
    <row r="136" spans="1:26" s="211" customFormat="1" ht="25.5" x14ac:dyDescent="0.2">
      <c r="A136" s="188">
        <v>1</v>
      </c>
      <c r="B136" s="188" t="s">
        <v>161</v>
      </c>
      <c r="C136" s="188" t="s">
        <v>497</v>
      </c>
      <c r="D136" s="188" t="s">
        <v>124</v>
      </c>
      <c r="E136" s="189" t="s">
        <v>231</v>
      </c>
      <c r="F136" s="188" t="s">
        <v>1275</v>
      </c>
      <c r="G136" s="189" t="s">
        <v>1179</v>
      </c>
      <c r="H136" s="188">
        <v>1</v>
      </c>
      <c r="I136" s="188">
        <v>0</v>
      </c>
      <c r="J136" s="188" t="s">
        <v>163</v>
      </c>
      <c r="K136" s="188" t="s">
        <v>498</v>
      </c>
      <c r="L136" s="188" t="s">
        <v>499</v>
      </c>
      <c r="M136" s="188" t="s">
        <v>1181</v>
      </c>
      <c r="N136" s="188" t="s">
        <v>1181</v>
      </c>
      <c r="O136" s="189" t="s">
        <v>1182</v>
      </c>
      <c r="P136" s="260">
        <v>0</v>
      </c>
      <c r="Q136" s="188" t="s">
        <v>1183</v>
      </c>
      <c r="R136" s="260">
        <v>60000.000000000007</v>
      </c>
      <c r="S136" s="260">
        <v>0</v>
      </c>
      <c r="T136" s="260">
        <v>0</v>
      </c>
      <c r="U136" s="260">
        <v>0</v>
      </c>
      <c r="V136" s="260">
        <v>0</v>
      </c>
      <c r="W136" s="260">
        <v>0</v>
      </c>
      <c r="X136" s="188">
        <v>0</v>
      </c>
      <c r="Y136" s="188">
        <v>0</v>
      </c>
    </row>
    <row r="137" spans="1:26" s="211" customFormat="1" ht="12.75" x14ac:dyDescent="0.2">
      <c r="A137" s="259" t="s">
        <v>1276</v>
      </c>
      <c r="B137" s="188"/>
      <c r="C137" s="188"/>
      <c r="D137" s="188"/>
      <c r="E137" s="189"/>
      <c r="F137" s="188">
        <v>1</v>
      </c>
      <c r="G137" s="189"/>
      <c r="H137" s="188"/>
      <c r="I137" s="188"/>
      <c r="J137" s="188"/>
      <c r="K137" s="188"/>
      <c r="L137" s="188"/>
      <c r="M137" s="188"/>
      <c r="N137" s="188"/>
      <c r="O137" s="189"/>
      <c r="P137" s="260"/>
      <c r="Q137" s="188"/>
      <c r="R137" s="260"/>
      <c r="S137" s="260"/>
      <c r="T137" s="260"/>
      <c r="U137" s="260"/>
      <c r="V137" s="260"/>
      <c r="W137" s="260"/>
      <c r="X137" s="188"/>
      <c r="Y137" s="188"/>
    </row>
    <row r="138" spans="1:26" s="211" customFormat="1" ht="12.75" x14ac:dyDescent="0.2">
      <c r="A138" s="259" t="s">
        <v>1429</v>
      </c>
      <c r="B138" s="188"/>
      <c r="C138" s="188"/>
      <c r="D138" s="188"/>
      <c r="E138" s="189"/>
      <c r="F138" s="188"/>
      <c r="G138" s="189"/>
      <c r="H138" s="188"/>
      <c r="I138" s="188"/>
      <c r="J138" s="188"/>
      <c r="K138" s="188"/>
      <c r="L138" s="188"/>
      <c r="M138" s="188"/>
      <c r="N138" s="188"/>
      <c r="O138" s="189"/>
      <c r="P138" s="260"/>
      <c r="Q138" s="188"/>
      <c r="R138" s="260"/>
      <c r="S138" s="260"/>
      <c r="T138" s="260"/>
      <c r="U138" s="260"/>
      <c r="V138" s="260"/>
      <c r="W138" s="260"/>
      <c r="X138" s="188"/>
      <c r="Y138" s="188"/>
    </row>
    <row r="139" spans="1:26" s="211" customFormat="1" ht="25.5" x14ac:dyDescent="0.2">
      <c r="A139" s="188">
        <v>1</v>
      </c>
      <c r="B139" s="188" t="s">
        <v>161</v>
      </c>
      <c r="C139" s="188" t="s">
        <v>500</v>
      </c>
      <c r="D139" s="188" t="s">
        <v>125</v>
      </c>
      <c r="E139" s="189" t="s">
        <v>232</v>
      </c>
      <c r="F139" s="188" t="s">
        <v>1275</v>
      </c>
      <c r="G139" s="189" t="s">
        <v>1179</v>
      </c>
      <c r="H139" s="188">
        <v>1</v>
      </c>
      <c r="I139" s="188">
        <v>0</v>
      </c>
      <c r="J139" s="188" t="s">
        <v>163</v>
      </c>
      <c r="K139" s="188" t="s">
        <v>476</v>
      </c>
      <c r="L139" s="188" t="s">
        <v>487</v>
      </c>
      <c r="M139" s="188" t="s">
        <v>1181</v>
      </c>
      <c r="N139" s="188" t="s">
        <v>1181</v>
      </c>
      <c r="O139" s="189" t="s">
        <v>1182</v>
      </c>
      <c r="P139" s="260">
        <v>0</v>
      </c>
      <c r="Q139" s="188" t="s">
        <v>1183</v>
      </c>
      <c r="R139" s="260">
        <v>100000</v>
      </c>
      <c r="S139" s="260">
        <v>0</v>
      </c>
      <c r="T139" s="260">
        <v>0</v>
      </c>
      <c r="U139" s="260">
        <v>0</v>
      </c>
      <c r="V139" s="260">
        <v>0</v>
      </c>
      <c r="W139" s="260">
        <v>0</v>
      </c>
      <c r="X139" s="188">
        <v>0</v>
      </c>
      <c r="Y139" s="188">
        <v>0</v>
      </c>
    </row>
    <row r="140" spans="1:26" s="188" customFormat="1" ht="12.75" x14ac:dyDescent="0.2">
      <c r="A140" s="259" t="s">
        <v>1276</v>
      </c>
      <c r="E140" s="189"/>
      <c r="F140" s="188">
        <v>1</v>
      </c>
      <c r="G140" s="189"/>
      <c r="O140" s="189"/>
      <c r="P140" s="260"/>
      <c r="R140" s="260"/>
      <c r="S140" s="260"/>
      <c r="T140" s="260"/>
      <c r="U140" s="260"/>
      <c r="V140" s="260"/>
      <c r="W140" s="260"/>
      <c r="Z140" s="261"/>
    </row>
    <row r="141" spans="1:26" s="211" customFormat="1" ht="12.75" x14ac:dyDescent="0.2">
      <c r="A141" s="259" t="s">
        <v>1237</v>
      </c>
      <c r="B141" s="188"/>
      <c r="C141" s="188"/>
      <c r="D141" s="188"/>
      <c r="E141" s="189"/>
      <c r="F141" s="188"/>
      <c r="G141" s="189"/>
      <c r="H141" s="188"/>
      <c r="I141" s="188"/>
      <c r="J141" s="188"/>
      <c r="K141" s="188"/>
      <c r="L141" s="188"/>
      <c r="M141" s="188"/>
      <c r="N141" s="188"/>
      <c r="O141" s="189"/>
      <c r="P141" s="260"/>
      <c r="Q141" s="188"/>
      <c r="R141" s="260"/>
      <c r="S141" s="260"/>
      <c r="T141" s="260"/>
      <c r="U141" s="260"/>
      <c r="V141" s="260"/>
      <c r="W141" s="260"/>
      <c r="X141" s="188"/>
      <c r="Y141" s="188"/>
    </row>
    <row r="142" spans="1:26" s="211" customFormat="1" ht="25.5" x14ac:dyDescent="0.2">
      <c r="A142" s="188">
        <v>1</v>
      </c>
      <c r="B142" s="188" t="s">
        <v>296</v>
      </c>
      <c r="C142" s="188" t="s">
        <v>380</v>
      </c>
      <c r="D142" s="188" t="s">
        <v>297</v>
      </c>
      <c r="E142" s="189" t="s">
        <v>298</v>
      </c>
      <c r="F142" s="188" t="s">
        <v>1275</v>
      </c>
      <c r="G142" s="189" t="s">
        <v>1179</v>
      </c>
      <c r="H142" s="188">
        <v>1</v>
      </c>
      <c r="I142" s="188">
        <v>0</v>
      </c>
      <c r="J142" s="188" t="s">
        <v>172</v>
      </c>
      <c r="K142" s="188" t="s">
        <v>461</v>
      </c>
      <c r="L142" s="188" t="s">
        <v>462</v>
      </c>
      <c r="M142" s="188" t="s">
        <v>461</v>
      </c>
      <c r="N142" s="188" t="s">
        <v>462</v>
      </c>
      <c r="O142" s="189" t="s">
        <v>1182</v>
      </c>
      <c r="P142" s="260">
        <v>3920187.7400000007</v>
      </c>
      <c r="Q142" s="188" t="s">
        <v>1183</v>
      </c>
      <c r="R142" s="260">
        <v>6533700.0000000009</v>
      </c>
      <c r="S142" s="260">
        <v>3920187.7400000007</v>
      </c>
      <c r="T142" s="260">
        <v>3920187.7400000007</v>
      </c>
      <c r="U142" s="260">
        <v>3920187.7400000007</v>
      </c>
      <c r="V142" s="260">
        <v>3920187.7400000007</v>
      </c>
      <c r="W142" s="260">
        <v>3920187.7400000007</v>
      </c>
      <c r="X142" s="188">
        <v>100</v>
      </c>
      <c r="Y142" s="188">
        <v>60</v>
      </c>
    </row>
    <row r="143" spans="1:26" s="188" customFormat="1" ht="63.75" x14ac:dyDescent="0.2">
      <c r="A143" s="188">
        <v>2</v>
      </c>
      <c r="B143" s="188" t="s">
        <v>296</v>
      </c>
      <c r="C143" s="188" t="s">
        <v>380</v>
      </c>
      <c r="D143" s="188" t="s">
        <v>822</v>
      </c>
      <c r="E143" s="189" t="s">
        <v>823</v>
      </c>
      <c r="F143" s="188" t="s">
        <v>1275</v>
      </c>
      <c r="G143" s="189" t="s">
        <v>1179</v>
      </c>
      <c r="H143" s="188">
        <v>1</v>
      </c>
      <c r="I143" s="188">
        <v>1</v>
      </c>
      <c r="J143" s="188" t="s">
        <v>172</v>
      </c>
      <c r="K143" s="188" t="s">
        <v>549</v>
      </c>
      <c r="L143" s="188" t="s">
        <v>487</v>
      </c>
      <c r="M143" s="188" t="s">
        <v>691</v>
      </c>
      <c r="N143" s="188" t="s">
        <v>487</v>
      </c>
      <c r="O143" s="189" t="s">
        <v>1211</v>
      </c>
      <c r="P143" s="260">
        <v>28000</v>
      </c>
      <c r="Q143" s="188" t="s">
        <v>1430</v>
      </c>
      <c r="R143" s="260">
        <v>0</v>
      </c>
      <c r="S143" s="260">
        <v>28000</v>
      </c>
      <c r="T143" s="260">
        <v>28000</v>
      </c>
      <c r="U143" s="260">
        <v>28000</v>
      </c>
      <c r="V143" s="260">
        <v>28000</v>
      </c>
      <c r="W143" s="260">
        <v>28000</v>
      </c>
      <c r="X143" s="188">
        <v>100</v>
      </c>
      <c r="Y143" s="188">
        <v>100</v>
      </c>
      <c r="Z143" s="261"/>
    </row>
    <row r="144" spans="1:26" s="188" customFormat="1" ht="38.25" x14ac:dyDescent="0.2">
      <c r="A144" s="188">
        <v>3</v>
      </c>
      <c r="B144" s="188" t="s">
        <v>296</v>
      </c>
      <c r="C144" s="188" t="s">
        <v>380</v>
      </c>
      <c r="D144" s="188" t="s">
        <v>824</v>
      </c>
      <c r="E144" s="189" t="s">
        <v>825</v>
      </c>
      <c r="F144" s="188" t="s">
        <v>1275</v>
      </c>
      <c r="G144" s="189" t="s">
        <v>1179</v>
      </c>
      <c r="H144" s="188">
        <v>1</v>
      </c>
      <c r="I144" s="188">
        <v>1</v>
      </c>
      <c r="J144" s="188" t="s">
        <v>172</v>
      </c>
      <c r="K144" s="188" t="s">
        <v>549</v>
      </c>
      <c r="L144" s="188" t="s">
        <v>487</v>
      </c>
      <c r="M144" s="188" t="s">
        <v>691</v>
      </c>
      <c r="N144" s="188" t="s">
        <v>487</v>
      </c>
      <c r="O144" s="189" t="s">
        <v>1211</v>
      </c>
      <c r="P144" s="260">
        <v>39600.000000000007</v>
      </c>
      <c r="Q144" s="188" t="s">
        <v>1183</v>
      </c>
      <c r="R144" s="260">
        <v>0</v>
      </c>
      <c r="S144" s="260">
        <v>39600.000000000007</v>
      </c>
      <c r="T144" s="260">
        <v>39600.000000000007</v>
      </c>
      <c r="U144" s="260">
        <v>39600.000000000007</v>
      </c>
      <c r="V144" s="260">
        <v>39600.000000000007</v>
      </c>
      <c r="W144" s="260">
        <v>39600.000000000007</v>
      </c>
      <c r="X144" s="188">
        <v>100</v>
      </c>
      <c r="Y144" s="188">
        <v>100</v>
      </c>
      <c r="Z144" s="261"/>
    </row>
    <row r="145" spans="1:26" s="188" customFormat="1" ht="25.5" x14ac:dyDescent="0.2">
      <c r="A145" s="188">
        <v>4</v>
      </c>
      <c r="B145" s="188" t="s">
        <v>296</v>
      </c>
      <c r="C145" s="188" t="s">
        <v>380</v>
      </c>
      <c r="D145" s="188" t="s">
        <v>987</v>
      </c>
      <c r="E145" s="189" t="s">
        <v>298</v>
      </c>
      <c r="F145" s="188" t="s">
        <v>1275</v>
      </c>
      <c r="G145" s="189" t="s">
        <v>1179</v>
      </c>
      <c r="H145" s="188">
        <v>1</v>
      </c>
      <c r="I145" s="188">
        <v>0</v>
      </c>
      <c r="J145" s="188" t="s">
        <v>172</v>
      </c>
      <c r="K145" s="188" t="s">
        <v>556</v>
      </c>
      <c r="L145" s="188" t="s">
        <v>475</v>
      </c>
      <c r="M145" s="188" t="s">
        <v>556</v>
      </c>
      <c r="N145" s="188" t="s">
        <v>462</v>
      </c>
      <c r="O145" s="189" t="s">
        <v>1292</v>
      </c>
      <c r="P145" s="260">
        <v>110579.43999999999</v>
      </c>
      <c r="Q145" s="188" t="s">
        <v>1431</v>
      </c>
      <c r="R145" s="260">
        <v>0</v>
      </c>
      <c r="S145" s="260">
        <v>110579.43999999999</v>
      </c>
      <c r="T145" s="260">
        <v>110579.43999999999</v>
      </c>
      <c r="U145" s="260">
        <v>110579.43999999999</v>
      </c>
      <c r="V145" s="260">
        <v>110579.43999999999</v>
      </c>
      <c r="W145" s="260">
        <v>110579.43999999999</v>
      </c>
      <c r="X145" s="188">
        <v>100</v>
      </c>
      <c r="Y145" s="188">
        <v>71</v>
      </c>
      <c r="Z145" s="261"/>
    </row>
    <row r="146" spans="1:26" s="188" customFormat="1" ht="25.5" x14ac:dyDescent="0.2">
      <c r="A146" s="188">
        <v>5</v>
      </c>
      <c r="B146" s="188" t="s">
        <v>296</v>
      </c>
      <c r="C146" s="188" t="s">
        <v>380</v>
      </c>
      <c r="D146" s="188" t="s">
        <v>988</v>
      </c>
      <c r="E146" s="189" t="s">
        <v>298</v>
      </c>
      <c r="F146" s="188" t="s">
        <v>1275</v>
      </c>
      <c r="G146" s="189" t="s">
        <v>1179</v>
      </c>
      <c r="H146" s="188">
        <v>1</v>
      </c>
      <c r="I146" s="188">
        <v>0</v>
      </c>
      <c r="J146" s="188" t="s">
        <v>172</v>
      </c>
      <c r="K146" s="188" t="s">
        <v>556</v>
      </c>
      <c r="L146" s="188" t="s">
        <v>475</v>
      </c>
      <c r="M146" s="188" t="s">
        <v>556</v>
      </c>
      <c r="N146" s="188" t="s">
        <v>462</v>
      </c>
      <c r="O146" s="189" t="s">
        <v>1211</v>
      </c>
      <c r="P146" s="260">
        <v>69243.880000000019</v>
      </c>
      <c r="Q146" s="188" t="s">
        <v>1432</v>
      </c>
      <c r="R146" s="260">
        <v>0</v>
      </c>
      <c r="S146" s="260">
        <v>69243.880000000019</v>
      </c>
      <c r="T146" s="260">
        <v>69243.880000000019</v>
      </c>
      <c r="U146" s="260">
        <v>69243.880000000019</v>
      </c>
      <c r="V146" s="260">
        <v>69243.880000000019</v>
      </c>
      <c r="W146" s="260">
        <v>69243.880000000019</v>
      </c>
      <c r="X146" s="188">
        <v>100</v>
      </c>
      <c r="Y146" s="188">
        <v>74</v>
      </c>
      <c r="Z146" s="261"/>
    </row>
    <row r="147" spans="1:26" s="188" customFormat="1" ht="25.5" x14ac:dyDescent="0.2">
      <c r="A147" s="188">
        <v>6</v>
      </c>
      <c r="B147" s="188" t="s">
        <v>296</v>
      </c>
      <c r="C147" s="188" t="s">
        <v>380</v>
      </c>
      <c r="D147" s="188" t="s">
        <v>1184</v>
      </c>
      <c r="E147" s="189" t="s">
        <v>1185</v>
      </c>
      <c r="F147" s="188" t="s">
        <v>1186</v>
      </c>
      <c r="G147" s="189" t="s">
        <v>1187</v>
      </c>
      <c r="H147" s="188">
        <v>32</v>
      </c>
      <c r="I147" s="188">
        <v>0</v>
      </c>
      <c r="J147" s="188" t="s">
        <v>1188</v>
      </c>
      <c r="K147" s="188" t="s">
        <v>501</v>
      </c>
      <c r="L147" s="188" t="s">
        <v>487</v>
      </c>
      <c r="M147" s="188" t="s">
        <v>1181</v>
      </c>
      <c r="N147" s="188" t="s">
        <v>1181</v>
      </c>
      <c r="O147" s="189" t="s">
        <v>1182</v>
      </c>
      <c r="P147" s="260">
        <v>0</v>
      </c>
      <c r="Q147" s="188" t="s">
        <v>1189</v>
      </c>
      <c r="R147" s="260">
        <v>0</v>
      </c>
      <c r="S147" s="260">
        <v>0</v>
      </c>
      <c r="T147" s="260">
        <v>0</v>
      </c>
      <c r="U147" s="260">
        <v>0</v>
      </c>
      <c r="V147" s="260">
        <v>0</v>
      </c>
      <c r="W147" s="260">
        <v>0</v>
      </c>
      <c r="X147" s="188">
        <v>0</v>
      </c>
      <c r="Y147" s="188">
        <v>0</v>
      </c>
      <c r="Z147" s="261"/>
    </row>
    <row r="148" spans="1:26" s="188" customFormat="1" ht="25.5" x14ac:dyDescent="0.2">
      <c r="A148" s="188">
        <v>7</v>
      </c>
      <c r="B148" s="188" t="s">
        <v>296</v>
      </c>
      <c r="C148" s="188" t="s">
        <v>380</v>
      </c>
      <c r="D148" s="188" t="s">
        <v>1190</v>
      </c>
      <c r="E148" s="189" t="s">
        <v>1185</v>
      </c>
      <c r="F148" s="188" t="s">
        <v>1186</v>
      </c>
      <c r="G148" s="189" t="s">
        <v>1191</v>
      </c>
      <c r="H148" s="188">
        <v>29</v>
      </c>
      <c r="I148" s="188">
        <v>0</v>
      </c>
      <c r="J148" s="188" t="s">
        <v>1188</v>
      </c>
      <c r="K148" s="188" t="s">
        <v>501</v>
      </c>
      <c r="L148" s="188" t="s">
        <v>494</v>
      </c>
      <c r="M148" s="188" t="s">
        <v>1181</v>
      </c>
      <c r="N148" s="188" t="s">
        <v>1181</v>
      </c>
      <c r="O148" s="189" t="s">
        <v>1182</v>
      </c>
      <c r="P148" s="260">
        <v>0</v>
      </c>
      <c r="Q148" s="188" t="s">
        <v>1192</v>
      </c>
      <c r="R148" s="260">
        <v>0</v>
      </c>
      <c r="S148" s="260">
        <v>0</v>
      </c>
      <c r="T148" s="260">
        <v>0</v>
      </c>
      <c r="U148" s="260">
        <v>0</v>
      </c>
      <c r="V148" s="260">
        <v>0</v>
      </c>
      <c r="W148" s="260">
        <v>0</v>
      </c>
      <c r="X148" s="188">
        <v>0</v>
      </c>
      <c r="Y148" s="188">
        <v>0</v>
      </c>
      <c r="Z148" s="261"/>
    </row>
    <row r="149" spans="1:26" s="188" customFormat="1" ht="38.25" x14ac:dyDescent="0.2">
      <c r="A149" s="188">
        <v>8</v>
      </c>
      <c r="B149" s="188" t="s">
        <v>296</v>
      </c>
      <c r="C149" s="188" t="s">
        <v>380</v>
      </c>
      <c r="D149" s="188" t="s">
        <v>1193</v>
      </c>
      <c r="E149" s="189" t="s">
        <v>1185</v>
      </c>
      <c r="F149" s="188" t="s">
        <v>1194</v>
      </c>
      <c r="G149" s="189" t="s">
        <v>1195</v>
      </c>
      <c r="H149" s="188">
        <v>10</v>
      </c>
      <c r="I149" s="188">
        <v>0</v>
      </c>
      <c r="J149" s="188" t="s">
        <v>1188</v>
      </c>
      <c r="K149" s="188" t="s">
        <v>501</v>
      </c>
      <c r="L149" s="188" t="s">
        <v>494</v>
      </c>
      <c r="M149" s="188" t="s">
        <v>1181</v>
      </c>
      <c r="N149" s="188" t="s">
        <v>1181</v>
      </c>
      <c r="O149" s="189" t="s">
        <v>1182</v>
      </c>
      <c r="P149" s="260">
        <v>0</v>
      </c>
      <c r="Q149" s="188" t="s">
        <v>1196</v>
      </c>
      <c r="R149" s="260">
        <v>0</v>
      </c>
      <c r="S149" s="260">
        <v>0</v>
      </c>
      <c r="T149" s="260">
        <v>0</v>
      </c>
      <c r="U149" s="260">
        <v>0</v>
      </c>
      <c r="V149" s="260">
        <v>0</v>
      </c>
      <c r="W149" s="260">
        <v>0</v>
      </c>
      <c r="X149" s="188">
        <v>0</v>
      </c>
      <c r="Y149" s="188">
        <v>0</v>
      </c>
      <c r="Z149" s="261"/>
    </row>
    <row r="150" spans="1:26" s="188" customFormat="1" ht="51" x14ac:dyDescent="0.2">
      <c r="A150" s="188">
        <v>9</v>
      </c>
      <c r="B150" s="188" t="s">
        <v>296</v>
      </c>
      <c r="C150" s="188" t="s">
        <v>380</v>
      </c>
      <c r="D150" s="188" t="s">
        <v>1197</v>
      </c>
      <c r="E150" s="189" t="s">
        <v>1185</v>
      </c>
      <c r="F150" s="188" t="s">
        <v>1194</v>
      </c>
      <c r="G150" s="189" t="s">
        <v>1198</v>
      </c>
      <c r="H150" s="188">
        <v>47</v>
      </c>
      <c r="I150" s="188">
        <v>0</v>
      </c>
      <c r="J150" s="188" t="s">
        <v>1188</v>
      </c>
      <c r="K150" s="188" t="s">
        <v>501</v>
      </c>
      <c r="L150" s="188" t="s">
        <v>494</v>
      </c>
      <c r="M150" s="188" t="s">
        <v>1181</v>
      </c>
      <c r="N150" s="188" t="s">
        <v>1181</v>
      </c>
      <c r="O150" s="189" t="s">
        <v>1182</v>
      </c>
      <c r="P150" s="260">
        <v>0</v>
      </c>
      <c r="Q150" s="188" t="s">
        <v>1199</v>
      </c>
      <c r="R150" s="260">
        <v>0</v>
      </c>
      <c r="S150" s="260">
        <v>0</v>
      </c>
      <c r="T150" s="260">
        <v>0</v>
      </c>
      <c r="U150" s="260">
        <v>0</v>
      </c>
      <c r="V150" s="260">
        <v>0</v>
      </c>
      <c r="W150" s="260">
        <v>0</v>
      </c>
      <c r="X150" s="188">
        <v>0</v>
      </c>
      <c r="Y150" s="188">
        <v>0</v>
      </c>
      <c r="Z150" s="261"/>
    </row>
    <row r="151" spans="1:26" s="188" customFormat="1" ht="25.5" x14ac:dyDescent="0.2">
      <c r="A151" s="188">
        <v>10</v>
      </c>
      <c r="B151" s="188" t="s">
        <v>296</v>
      </c>
      <c r="C151" s="188" t="s">
        <v>380</v>
      </c>
      <c r="D151" s="188" t="s">
        <v>1200</v>
      </c>
      <c r="E151" s="189" t="s">
        <v>1185</v>
      </c>
      <c r="F151" s="188" t="s">
        <v>1194</v>
      </c>
      <c r="G151" s="189" t="s">
        <v>1201</v>
      </c>
      <c r="H151" s="188">
        <v>21</v>
      </c>
      <c r="I151" s="188">
        <v>0</v>
      </c>
      <c r="J151" s="188" t="s">
        <v>1188</v>
      </c>
      <c r="K151" s="188" t="s">
        <v>501</v>
      </c>
      <c r="L151" s="188" t="s">
        <v>494</v>
      </c>
      <c r="M151" s="188" t="s">
        <v>1181</v>
      </c>
      <c r="N151" s="188" t="s">
        <v>1181</v>
      </c>
      <c r="O151" s="189" t="s">
        <v>1182</v>
      </c>
      <c r="P151" s="260">
        <v>0</v>
      </c>
      <c r="Q151" s="188" t="s">
        <v>1189</v>
      </c>
      <c r="R151" s="260">
        <v>0</v>
      </c>
      <c r="S151" s="260">
        <v>0</v>
      </c>
      <c r="T151" s="260">
        <v>0</v>
      </c>
      <c r="U151" s="260">
        <v>0</v>
      </c>
      <c r="V151" s="260">
        <v>0</v>
      </c>
      <c r="W151" s="260">
        <v>0</v>
      </c>
      <c r="X151" s="188">
        <v>0</v>
      </c>
      <c r="Y151" s="188">
        <v>0</v>
      </c>
      <c r="Z151" s="261"/>
    </row>
    <row r="152" spans="1:26" s="188" customFormat="1" ht="38.25" x14ac:dyDescent="0.2">
      <c r="A152" s="188">
        <v>11</v>
      </c>
      <c r="B152" s="188" t="s">
        <v>296</v>
      </c>
      <c r="C152" s="188" t="s">
        <v>380</v>
      </c>
      <c r="D152" s="188" t="s">
        <v>1202</v>
      </c>
      <c r="E152" s="189" t="s">
        <v>1185</v>
      </c>
      <c r="F152" s="188" t="s">
        <v>1194</v>
      </c>
      <c r="G152" s="189" t="s">
        <v>1203</v>
      </c>
      <c r="H152" s="188">
        <v>15</v>
      </c>
      <c r="I152" s="188">
        <v>0</v>
      </c>
      <c r="J152" s="188" t="s">
        <v>1188</v>
      </c>
      <c r="K152" s="188" t="s">
        <v>501</v>
      </c>
      <c r="L152" s="188" t="s">
        <v>494</v>
      </c>
      <c r="M152" s="188" t="s">
        <v>1181</v>
      </c>
      <c r="N152" s="188" t="s">
        <v>1181</v>
      </c>
      <c r="O152" s="189" t="s">
        <v>1182</v>
      </c>
      <c r="P152" s="260">
        <v>0</v>
      </c>
      <c r="Q152" s="188" t="s">
        <v>1204</v>
      </c>
      <c r="R152" s="260">
        <v>0</v>
      </c>
      <c r="S152" s="260">
        <v>0</v>
      </c>
      <c r="T152" s="260">
        <v>0</v>
      </c>
      <c r="U152" s="260">
        <v>0</v>
      </c>
      <c r="V152" s="260">
        <v>0</v>
      </c>
      <c r="W152" s="260">
        <v>0</v>
      </c>
      <c r="X152" s="188">
        <v>0</v>
      </c>
      <c r="Y152" s="188">
        <v>0</v>
      </c>
      <c r="Z152" s="261"/>
    </row>
    <row r="153" spans="1:26" s="188" customFormat="1" ht="12.75" x14ac:dyDescent="0.2">
      <c r="A153" s="188">
        <v>12</v>
      </c>
      <c r="B153" s="188" t="s">
        <v>296</v>
      </c>
      <c r="C153" s="188" t="s">
        <v>380</v>
      </c>
      <c r="D153" s="188" t="s">
        <v>1205</v>
      </c>
      <c r="E153" s="189" t="s">
        <v>1185</v>
      </c>
      <c r="F153" s="188" t="s">
        <v>1186</v>
      </c>
      <c r="G153" s="189" t="s">
        <v>1206</v>
      </c>
      <c r="H153" s="188">
        <v>30</v>
      </c>
      <c r="I153" s="188">
        <v>0</v>
      </c>
      <c r="J153" s="188" t="s">
        <v>1188</v>
      </c>
      <c r="K153" s="188" t="s">
        <v>501</v>
      </c>
      <c r="L153" s="188" t="s">
        <v>494</v>
      </c>
      <c r="M153" s="188" t="s">
        <v>1181</v>
      </c>
      <c r="N153" s="188" t="s">
        <v>1181</v>
      </c>
      <c r="O153" s="189" t="s">
        <v>1182</v>
      </c>
      <c r="P153" s="260">
        <v>0</v>
      </c>
      <c r="Q153" s="188" t="s">
        <v>1207</v>
      </c>
      <c r="R153" s="260">
        <v>0</v>
      </c>
      <c r="S153" s="260">
        <v>0</v>
      </c>
      <c r="T153" s="260">
        <v>0</v>
      </c>
      <c r="U153" s="260">
        <v>0</v>
      </c>
      <c r="V153" s="260">
        <v>0</v>
      </c>
      <c r="W153" s="260">
        <v>0</v>
      </c>
      <c r="X153" s="188">
        <v>0</v>
      </c>
      <c r="Y153" s="188">
        <v>0</v>
      </c>
      <c r="Z153" s="261"/>
    </row>
    <row r="154" spans="1:26" s="188" customFormat="1" ht="38.25" x14ac:dyDescent="0.2">
      <c r="A154" s="188">
        <v>13</v>
      </c>
      <c r="B154" s="188" t="s">
        <v>296</v>
      </c>
      <c r="C154" s="188" t="s">
        <v>380</v>
      </c>
      <c r="D154" s="188" t="s">
        <v>1208</v>
      </c>
      <c r="E154" s="189" t="s">
        <v>1185</v>
      </c>
      <c r="F154" s="188" t="s">
        <v>1209</v>
      </c>
      <c r="G154" s="189" t="s">
        <v>1210</v>
      </c>
      <c r="H154" s="188">
        <v>22</v>
      </c>
      <c r="I154" s="188">
        <v>0</v>
      </c>
      <c r="J154" s="188" t="s">
        <v>1188</v>
      </c>
      <c r="K154" s="188" t="s">
        <v>501</v>
      </c>
      <c r="L154" s="188" t="s">
        <v>494</v>
      </c>
      <c r="M154" s="188" t="s">
        <v>1181</v>
      </c>
      <c r="N154" s="188" t="s">
        <v>1181</v>
      </c>
      <c r="O154" s="189" t="s">
        <v>1211</v>
      </c>
      <c r="P154" s="260">
        <v>0</v>
      </c>
      <c r="Q154" s="188" t="s">
        <v>1212</v>
      </c>
      <c r="R154" s="260">
        <v>0</v>
      </c>
      <c r="S154" s="260">
        <v>0</v>
      </c>
      <c r="T154" s="260">
        <v>0</v>
      </c>
      <c r="U154" s="260">
        <v>0</v>
      </c>
      <c r="V154" s="260">
        <v>0</v>
      </c>
      <c r="W154" s="260">
        <v>0</v>
      </c>
      <c r="X154" s="188">
        <v>0</v>
      </c>
      <c r="Y154" s="188">
        <v>0</v>
      </c>
      <c r="Z154" s="261"/>
    </row>
    <row r="155" spans="1:26" s="188" customFormat="1" ht="25.5" x14ac:dyDescent="0.2">
      <c r="A155" s="188">
        <v>14</v>
      </c>
      <c r="B155" s="188" t="s">
        <v>296</v>
      </c>
      <c r="C155" s="188" t="s">
        <v>380</v>
      </c>
      <c r="D155" s="188" t="s">
        <v>1213</v>
      </c>
      <c r="E155" s="189" t="s">
        <v>1185</v>
      </c>
      <c r="F155" s="188" t="s">
        <v>1209</v>
      </c>
      <c r="G155" s="189" t="s">
        <v>1214</v>
      </c>
      <c r="H155" s="188">
        <v>15</v>
      </c>
      <c r="I155" s="188">
        <v>0</v>
      </c>
      <c r="J155" s="188" t="s">
        <v>1188</v>
      </c>
      <c r="K155" s="188" t="s">
        <v>501</v>
      </c>
      <c r="L155" s="188" t="s">
        <v>494</v>
      </c>
      <c r="M155" s="188" t="s">
        <v>1181</v>
      </c>
      <c r="N155" s="188" t="s">
        <v>1181</v>
      </c>
      <c r="O155" s="189" t="s">
        <v>1211</v>
      </c>
      <c r="P155" s="260">
        <v>0</v>
      </c>
      <c r="Q155" s="188" t="s">
        <v>1196</v>
      </c>
      <c r="R155" s="260">
        <v>0</v>
      </c>
      <c r="S155" s="260">
        <v>0</v>
      </c>
      <c r="T155" s="260">
        <v>0</v>
      </c>
      <c r="U155" s="260">
        <v>0</v>
      </c>
      <c r="V155" s="260">
        <v>0</v>
      </c>
      <c r="W155" s="260">
        <v>0</v>
      </c>
      <c r="X155" s="188">
        <v>0</v>
      </c>
      <c r="Y155" s="188">
        <v>0</v>
      </c>
      <c r="Z155" s="261"/>
    </row>
    <row r="156" spans="1:26" s="188" customFormat="1" ht="25.5" x14ac:dyDescent="0.2">
      <c r="A156" s="188">
        <v>15</v>
      </c>
      <c r="B156" s="188" t="s">
        <v>296</v>
      </c>
      <c r="C156" s="188" t="s">
        <v>380</v>
      </c>
      <c r="D156" s="188" t="s">
        <v>1215</v>
      </c>
      <c r="E156" s="189" t="s">
        <v>1185</v>
      </c>
      <c r="F156" s="188" t="s">
        <v>1209</v>
      </c>
      <c r="G156" s="189" t="s">
        <v>1216</v>
      </c>
      <c r="H156" s="188">
        <v>35</v>
      </c>
      <c r="I156" s="188">
        <v>0</v>
      </c>
      <c r="J156" s="188" t="s">
        <v>1188</v>
      </c>
      <c r="K156" s="188" t="s">
        <v>501</v>
      </c>
      <c r="L156" s="188" t="s">
        <v>494</v>
      </c>
      <c r="M156" s="188" t="s">
        <v>1181</v>
      </c>
      <c r="N156" s="188" t="s">
        <v>1181</v>
      </c>
      <c r="O156" s="189" t="s">
        <v>1211</v>
      </c>
      <c r="P156" s="260">
        <v>0</v>
      </c>
      <c r="Q156" s="188" t="s">
        <v>1217</v>
      </c>
      <c r="R156" s="260">
        <v>0</v>
      </c>
      <c r="S156" s="260">
        <v>0</v>
      </c>
      <c r="T156" s="260">
        <v>0</v>
      </c>
      <c r="U156" s="260">
        <v>0</v>
      </c>
      <c r="V156" s="260">
        <v>0</v>
      </c>
      <c r="W156" s="260">
        <v>0</v>
      </c>
      <c r="X156" s="188">
        <v>0</v>
      </c>
      <c r="Y156" s="188">
        <v>0</v>
      </c>
      <c r="Z156" s="261"/>
    </row>
    <row r="157" spans="1:26" s="188" customFormat="1" ht="25.5" x14ac:dyDescent="0.2">
      <c r="A157" s="188">
        <v>16</v>
      </c>
      <c r="B157" s="188" t="s">
        <v>296</v>
      </c>
      <c r="C157" s="188" t="s">
        <v>380</v>
      </c>
      <c r="D157" s="188" t="s">
        <v>1218</v>
      </c>
      <c r="E157" s="189" t="s">
        <v>1185</v>
      </c>
      <c r="F157" s="188" t="s">
        <v>1209</v>
      </c>
      <c r="G157" s="189" t="s">
        <v>1219</v>
      </c>
      <c r="H157" s="188">
        <v>35</v>
      </c>
      <c r="I157" s="188">
        <v>0</v>
      </c>
      <c r="J157" s="188" t="s">
        <v>1188</v>
      </c>
      <c r="K157" s="188" t="s">
        <v>501</v>
      </c>
      <c r="L157" s="188" t="s">
        <v>494</v>
      </c>
      <c r="M157" s="188" t="s">
        <v>1181</v>
      </c>
      <c r="N157" s="188" t="s">
        <v>1181</v>
      </c>
      <c r="O157" s="189" t="s">
        <v>1211</v>
      </c>
      <c r="P157" s="260">
        <v>0</v>
      </c>
      <c r="Q157" s="188" t="s">
        <v>1220</v>
      </c>
      <c r="R157" s="260">
        <v>0</v>
      </c>
      <c r="S157" s="260">
        <v>0</v>
      </c>
      <c r="T157" s="260">
        <v>0</v>
      </c>
      <c r="U157" s="260">
        <v>0</v>
      </c>
      <c r="V157" s="260">
        <v>0</v>
      </c>
      <c r="W157" s="260">
        <v>0</v>
      </c>
      <c r="X157" s="188">
        <v>0</v>
      </c>
      <c r="Y157" s="188">
        <v>0</v>
      </c>
      <c r="Z157" s="261"/>
    </row>
    <row r="158" spans="1:26" s="188" customFormat="1" ht="25.5" x14ac:dyDescent="0.2">
      <c r="A158" s="188">
        <v>17</v>
      </c>
      <c r="B158" s="188" t="s">
        <v>296</v>
      </c>
      <c r="C158" s="188" t="s">
        <v>380</v>
      </c>
      <c r="D158" s="188" t="s">
        <v>1221</v>
      </c>
      <c r="E158" s="189" t="s">
        <v>1185</v>
      </c>
      <c r="F158" s="188" t="s">
        <v>1186</v>
      </c>
      <c r="G158" s="189" t="s">
        <v>1222</v>
      </c>
      <c r="H158" s="188">
        <v>12</v>
      </c>
      <c r="I158" s="188">
        <v>0</v>
      </c>
      <c r="J158" s="188" t="s">
        <v>1188</v>
      </c>
      <c r="K158" s="188" t="s">
        <v>501</v>
      </c>
      <c r="L158" s="188" t="s">
        <v>487</v>
      </c>
      <c r="M158" s="188" t="s">
        <v>1181</v>
      </c>
      <c r="N158" s="188" t="s">
        <v>1181</v>
      </c>
      <c r="O158" s="189" t="s">
        <v>1211</v>
      </c>
      <c r="P158" s="260">
        <v>0</v>
      </c>
      <c r="Q158" s="188" t="s">
        <v>1223</v>
      </c>
      <c r="R158" s="260">
        <v>0</v>
      </c>
      <c r="S158" s="260">
        <v>0</v>
      </c>
      <c r="T158" s="260">
        <v>0</v>
      </c>
      <c r="U158" s="260">
        <v>0</v>
      </c>
      <c r="V158" s="260">
        <v>0</v>
      </c>
      <c r="W158" s="260">
        <v>0</v>
      </c>
      <c r="X158" s="188">
        <v>0</v>
      </c>
      <c r="Y158" s="188">
        <v>0</v>
      </c>
      <c r="Z158" s="261"/>
    </row>
    <row r="159" spans="1:26" s="188" customFormat="1" ht="25.5" x14ac:dyDescent="0.2">
      <c r="A159" s="188">
        <v>18</v>
      </c>
      <c r="B159" s="188" t="s">
        <v>296</v>
      </c>
      <c r="C159" s="188" t="s">
        <v>380</v>
      </c>
      <c r="D159" s="188" t="s">
        <v>1224</v>
      </c>
      <c r="E159" s="189" t="s">
        <v>1185</v>
      </c>
      <c r="F159" s="188" t="s">
        <v>1186</v>
      </c>
      <c r="G159" s="189" t="s">
        <v>1225</v>
      </c>
      <c r="H159" s="188">
        <v>56</v>
      </c>
      <c r="I159" s="188">
        <v>0</v>
      </c>
      <c r="J159" s="188" t="s">
        <v>1188</v>
      </c>
      <c r="K159" s="188" t="s">
        <v>501</v>
      </c>
      <c r="L159" s="188" t="s">
        <v>487</v>
      </c>
      <c r="M159" s="188" t="s">
        <v>1181</v>
      </c>
      <c r="N159" s="188" t="s">
        <v>1181</v>
      </c>
      <c r="O159" s="189" t="s">
        <v>1211</v>
      </c>
      <c r="P159" s="260">
        <v>0</v>
      </c>
      <c r="Q159" s="188" t="s">
        <v>1226</v>
      </c>
      <c r="R159" s="260">
        <v>0</v>
      </c>
      <c r="S159" s="260">
        <v>0</v>
      </c>
      <c r="T159" s="260">
        <v>0</v>
      </c>
      <c r="U159" s="260">
        <v>0</v>
      </c>
      <c r="V159" s="260">
        <v>0</v>
      </c>
      <c r="W159" s="260">
        <v>0</v>
      </c>
      <c r="X159" s="188">
        <v>0</v>
      </c>
      <c r="Y159" s="188">
        <v>0</v>
      </c>
      <c r="Z159" s="261"/>
    </row>
    <row r="160" spans="1:26" s="188" customFormat="1" ht="25.5" x14ac:dyDescent="0.2">
      <c r="A160" s="188">
        <v>19</v>
      </c>
      <c r="B160" s="188" t="s">
        <v>296</v>
      </c>
      <c r="C160" s="188" t="s">
        <v>380</v>
      </c>
      <c r="D160" s="188" t="s">
        <v>1227</v>
      </c>
      <c r="E160" s="189" t="s">
        <v>1185</v>
      </c>
      <c r="F160" s="188" t="s">
        <v>1186</v>
      </c>
      <c r="G160" s="189" t="s">
        <v>1228</v>
      </c>
      <c r="H160" s="188">
        <v>46</v>
      </c>
      <c r="I160" s="188">
        <v>0</v>
      </c>
      <c r="J160" s="188" t="s">
        <v>1188</v>
      </c>
      <c r="K160" s="188" t="s">
        <v>501</v>
      </c>
      <c r="L160" s="188" t="s">
        <v>487</v>
      </c>
      <c r="M160" s="188" t="s">
        <v>1181</v>
      </c>
      <c r="N160" s="188" t="s">
        <v>1181</v>
      </c>
      <c r="O160" s="189" t="s">
        <v>1211</v>
      </c>
      <c r="P160" s="260">
        <v>0</v>
      </c>
      <c r="Q160" s="188" t="s">
        <v>1229</v>
      </c>
      <c r="R160" s="260">
        <v>0</v>
      </c>
      <c r="S160" s="260">
        <v>0</v>
      </c>
      <c r="T160" s="260">
        <v>0</v>
      </c>
      <c r="U160" s="260">
        <v>0</v>
      </c>
      <c r="V160" s="260">
        <v>0</v>
      </c>
      <c r="W160" s="260">
        <v>0</v>
      </c>
      <c r="X160" s="188">
        <v>0</v>
      </c>
      <c r="Y160" s="188">
        <v>0</v>
      </c>
      <c r="Z160" s="261"/>
    </row>
    <row r="161" spans="1:26" s="188" customFormat="1" ht="25.5" x14ac:dyDescent="0.2">
      <c r="A161" s="188">
        <v>20</v>
      </c>
      <c r="B161" s="188" t="s">
        <v>296</v>
      </c>
      <c r="C161" s="188" t="s">
        <v>380</v>
      </c>
      <c r="D161" s="188" t="s">
        <v>1230</v>
      </c>
      <c r="E161" s="189" t="s">
        <v>1185</v>
      </c>
      <c r="F161" s="188" t="s">
        <v>1186</v>
      </c>
      <c r="G161" s="189" t="s">
        <v>1231</v>
      </c>
      <c r="H161" s="188">
        <v>8</v>
      </c>
      <c r="I161" s="188">
        <v>0</v>
      </c>
      <c r="J161" s="188" t="s">
        <v>1188</v>
      </c>
      <c r="K161" s="188" t="s">
        <v>501</v>
      </c>
      <c r="L161" s="188" t="s">
        <v>487</v>
      </c>
      <c r="M161" s="188" t="s">
        <v>1181</v>
      </c>
      <c r="N161" s="188" t="s">
        <v>1181</v>
      </c>
      <c r="O161" s="189" t="s">
        <v>1211</v>
      </c>
      <c r="P161" s="260">
        <v>0</v>
      </c>
      <c r="Q161" s="188" t="s">
        <v>1196</v>
      </c>
      <c r="R161" s="260">
        <v>0</v>
      </c>
      <c r="S161" s="260">
        <v>0</v>
      </c>
      <c r="T161" s="260">
        <v>0</v>
      </c>
      <c r="U161" s="260">
        <v>0</v>
      </c>
      <c r="V161" s="260">
        <v>0</v>
      </c>
      <c r="W161" s="260">
        <v>0</v>
      </c>
      <c r="X161" s="188">
        <v>0</v>
      </c>
      <c r="Y161" s="188">
        <v>0</v>
      </c>
      <c r="Z161" s="261"/>
    </row>
    <row r="162" spans="1:26" s="188" customFormat="1" ht="25.5" x14ac:dyDescent="0.2">
      <c r="A162" s="188">
        <v>21</v>
      </c>
      <c r="B162" s="188" t="s">
        <v>296</v>
      </c>
      <c r="C162" s="188" t="s">
        <v>380</v>
      </c>
      <c r="D162" s="188" t="s">
        <v>1232</v>
      </c>
      <c r="E162" s="189" t="s">
        <v>1185</v>
      </c>
      <c r="F162" s="188" t="s">
        <v>1209</v>
      </c>
      <c r="G162" s="189" t="s">
        <v>1233</v>
      </c>
      <c r="H162" s="188">
        <v>53</v>
      </c>
      <c r="I162" s="188">
        <v>0</v>
      </c>
      <c r="J162" s="188" t="s">
        <v>1188</v>
      </c>
      <c r="K162" s="188" t="s">
        <v>501</v>
      </c>
      <c r="L162" s="188" t="s">
        <v>494</v>
      </c>
      <c r="M162" s="188" t="s">
        <v>1181</v>
      </c>
      <c r="N162" s="188" t="s">
        <v>1181</v>
      </c>
      <c r="O162" s="189" t="s">
        <v>1211</v>
      </c>
      <c r="P162" s="260">
        <v>0</v>
      </c>
      <c r="Q162" s="188" t="s">
        <v>1207</v>
      </c>
      <c r="R162" s="260">
        <v>0</v>
      </c>
      <c r="S162" s="260">
        <v>0</v>
      </c>
      <c r="T162" s="260">
        <v>0</v>
      </c>
      <c r="U162" s="260">
        <v>0</v>
      </c>
      <c r="V162" s="260">
        <v>0</v>
      </c>
      <c r="W162" s="260">
        <v>0</v>
      </c>
      <c r="X162" s="188">
        <v>0</v>
      </c>
      <c r="Y162" s="188">
        <v>0</v>
      </c>
      <c r="Z162" s="261"/>
    </row>
    <row r="163" spans="1:26" s="188" customFormat="1" ht="25.5" x14ac:dyDescent="0.2">
      <c r="A163" s="188">
        <v>22</v>
      </c>
      <c r="B163" s="188" t="s">
        <v>296</v>
      </c>
      <c r="C163" s="188" t="s">
        <v>380</v>
      </c>
      <c r="D163" s="188" t="s">
        <v>1234</v>
      </c>
      <c r="E163" s="189" t="s">
        <v>1185</v>
      </c>
      <c r="F163" s="188" t="s">
        <v>1186</v>
      </c>
      <c r="G163" s="189" t="s">
        <v>1235</v>
      </c>
      <c r="H163" s="188">
        <v>6</v>
      </c>
      <c r="I163" s="188">
        <v>0</v>
      </c>
      <c r="J163" s="188" t="s">
        <v>1188</v>
      </c>
      <c r="K163" s="188" t="s">
        <v>501</v>
      </c>
      <c r="L163" s="188" t="s">
        <v>487</v>
      </c>
      <c r="M163" s="188" t="s">
        <v>1181</v>
      </c>
      <c r="N163" s="188" t="s">
        <v>1181</v>
      </c>
      <c r="O163" s="189" t="s">
        <v>1211</v>
      </c>
      <c r="P163" s="260">
        <v>0</v>
      </c>
      <c r="Q163" s="188" t="s">
        <v>1236</v>
      </c>
      <c r="R163" s="260">
        <v>0</v>
      </c>
      <c r="S163" s="260">
        <v>0</v>
      </c>
      <c r="T163" s="260">
        <v>0</v>
      </c>
      <c r="U163" s="260">
        <v>0</v>
      </c>
      <c r="V163" s="260">
        <v>0</v>
      </c>
      <c r="W163" s="260">
        <v>0</v>
      </c>
      <c r="X163" s="188">
        <v>0</v>
      </c>
      <c r="Y163" s="188">
        <v>0</v>
      </c>
      <c r="Z163" s="261"/>
    </row>
    <row r="164" spans="1:26" s="188" customFormat="1" ht="38.25" x14ac:dyDescent="0.2">
      <c r="A164" s="188">
        <v>23</v>
      </c>
      <c r="B164" s="188" t="s">
        <v>296</v>
      </c>
      <c r="C164" s="188" t="s">
        <v>380</v>
      </c>
      <c r="D164" s="188" t="s">
        <v>132</v>
      </c>
      <c r="E164" s="189" t="s">
        <v>409</v>
      </c>
      <c r="F164" s="188" t="s">
        <v>1275</v>
      </c>
      <c r="G164" s="189" t="s">
        <v>1179</v>
      </c>
      <c r="H164" s="188">
        <v>1</v>
      </c>
      <c r="I164" s="188">
        <v>1</v>
      </c>
      <c r="J164" s="188" t="s">
        <v>163</v>
      </c>
      <c r="K164" s="188" t="s">
        <v>461</v>
      </c>
      <c r="L164" s="188" t="s">
        <v>504</v>
      </c>
      <c r="M164" s="188" t="s">
        <v>469</v>
      </c>
      <c r="N164" s="188" t="s">
        <v>539</v>
      </c>
      <c r="O164" s="189" t="s">
        <v>1211</v>
      </c>
      <c r="P164" s="260">
        <v>3132</v>
      </c>
      <c r="Q164" s="188" t="s">
        <v>1291</v>
      </c>
      <c r="R164" s="260">
        <v>300000.00000000006</v>
      </c>
      <c r="S164" s="260">
        <v>3132</v>
      </c>
      <c r="T164" s="260">
        <v>3132</v>
      </c>
      <c r="U164" s="260">
        <v>3132</v>
      </c>
      <c r="V164" s="260">
        <v>3132</v>
      </c>
      <c r="W164" s="260">
        <v>3132</v>
      </c>
      <c r="X164" s="188">
        <v>100</v>
      </c>
      <c r="Y164" s="188">
        <v>100</v>
      </c>
      <c r="Z164" s="261"/>
    </row>
    <row r="165" spans="1:26" s="188" customFormat="1" ht="12.75" x14ac:dyDescent="0.2">
      <c r="A165" s="259" t="s">
        <v>1276</v>
      </c>
      <c r="E165" s="189"/>
      <c r="F165" s="188">
        <v>23</v>
      </c>
      <c r="G165" s="189"/>
      <c r="O165" s="189"/>
      <c r="P165" s="260"/>
      <c r="R165" s="260"/>
      <c r="S165" s="260"/>
      <c r="T165" s="260"/>
      <c r="U165" s="260"/>
      <c r="V165" s="260"/>
      <c r="W165" s="260"/>
      <c r="Z165" s="261"/>
    </row>
    <row r="166" spans="1:26" s="211" customFormat="1" ht="12.75" x14ac:dyDescent="0.2">
      <c r="A166" s="259" t="s">
        <v>1433</v>
      </c>
      <c r="B166" s="188"/>
      <c r="C166" s="188"/>
      <c r="D166" s="188"/>
      <c r="E166" s="189"/>
      <c r="F166" s="188"/>
      <c r="G166" s="189"/>
      <c r="H166" s="188"/>
      <c r="I166" s="188"/>
      <c r="J166" s="188"/>
      <c r="K166" s="188"/>
      <c r="L166" s="188"/>
      <c r="M166" s="188"/>
      <c r="N166" s="188"/>
      <c r="O166" s="189"/>
      <c r="P166" s="260"/>
      <c r="Q166" s="188"/>
      <c r="R166" s="260"/>
      <c r="S166" s="260"/>
      <c r="T166" s="260"/>
      <c r="U166" s="260"/>
      <c r="V166" s="260"/>
      <c r="W166" s="260"/>
      <c r="X166" s="188"/>
      <c r="Y166" s="188"/>
    </row>
    <row r="167" spans="1:26" s="211" customFormat="1" ht="38.25" x14ac:dyDescent="0.2">
      <c r="A167" s="188">
        <v>1</v>
      </c>
      <c r="B167" s="188" t="s">
        <v>296</v>
      </c>
      <c r="C167" s="188" t="s">
        <v>400</v>
      </c>
      <c r="D167" s="188" t="s">
        <v>405</v>
      </c>
      <c r="E167" s="189" t="s">
        <v>402</v>
      </c>
      <c r="F167" s="188" t="s">
        <v>1209</v>
      </c>
      <c r="G167" s="189" t="s">
        <v>1434</v>
      </c>
      <c r="H167" s="188">
        <v>5</v>
      </c>
      <c r="I167" s="188">
        <v>5</v>
      </c>
      <c r="J167" s="188" t="s">
        <v>403</v>
      </c>
      <c r="K167" s="188" t="s">
        <v>450</v>
      </c>
      <c r="L167" s="188" t="s">
        <v>455</v>
      </c>
      <c r="M167" s="188" t="s">
        <v>501</v>
      </c>
      <c r="N167" s="188" t="s">
        <v>511</v>
      </c>
      <c r="O167" s="189" t="s">
        <v>1211</v>
      </c>
      <c r="P167" s="260">
        <v>32317</v>
      </c>
      <c r="Q167" s="188" t="s">
        <v>1196</v>
      </c>
      <c r="R167" s="260">
        <v>0</v>
      </c>
      <c r="S167" s="260">
        <v>32317</v>
      </c>
      <c r="T167" s="260">
        <v>32317</v>
      </c>
      <c r="U167" s="260">
        <v>32317</v>
      </c>
      <c r="V167" s="260">
        <v>32317</v>
      </c>
      <c r="W167" s="260">
        <v>32317</v>
      </c>
      <c r="X167" s="188">
        <v>100</v>
      </c>
      <c r="Y167" s="188">
        <v>100</v>
      </c>
    </row>
    <row r="168" spans="1:26" s="188" customFormat="1" ht="25.5" x14ac:dyDescent="0.2">
      <c r="A168" s="188">
        <v>2</v>
      </c>
      <c r="B168" s="188" t="s">
        <v>296</v>
      </c>
      <c r="C168" s="188" t="s">
        <v>400</v>
      </c>
      <c r="D168" s="188" t="s">
        <v>407</v>
      </c>
      <c r="E168" s="189" t="s">
        <v>402</v>
      </c>
      <c r="F168" s="188" t="s">
        <v>1209</v>
      </c>
      <c r="G168" s="189" t="s">
        <v>1350</v>
      </c>
      <c r="H168" s="188">
        <v>15</v>
      </c>
      <c r="I168" s="188">
        <v>15</v>
      </c>
      <c r="J168" s="188" t="s">
        <v>403</v>
      </c>
      <c r="K168" s="188" t="s">
        <v>450</v>
      </c>
      <c r="L168" s="188" t="s">
        <v>455</v>
      </c>
      <c r="M168" s="188" t="s">
        <v>501</v>
      </c>
      <c r="N168" s="188" t="s">
        <v>511</v>
      </c>
      <c r="O168" s="189" t="s">
        <v>1211</v>
      </c>
      <c r="P168" s="260">
        <v>96951.000000000029</v>
      </c>
      <c r="Q168" s="188" t="s">
        <v>1204</v>
      </c>
      <c r="R168" s="260">
        <v>0</v>
      </c>
      <c r="S168" s="260">
        <v>96951.000000000029</v>
      </c>
      <c r="T168" s="260">
        <v>96951.000000000029</v>
      </c>
      <c r="U168" s="260">
        <v>96951.000000000029</v>
      </c>
      <c r="V168" s="260">
        <v>96951.000000000029</v>
      </c>
      <c r="W168" s="260">
        <v>96951.000000000029</v>
      </c>
      <c r="X168" s="188">
        <v>100</v>
      </c>
      <c r="Y168" s="188">
        <v>100</v>
      </c>
      <c r="Z168" s="261"/>
    </row>
    <row r="169" spans="1:26" s="188" customFormat="1" ht="25.5" x14ac:dyDescent="0.2">
      <c r="A169" s="188">
        <v>3</v>
      </c>
      <c r="B169" s="188" t="s">
        <v>296</v>
      </c>
      <c r="C169" s="188" t="s">
        <v>400</v>
      </c>
      <c r="D169" s="188" t="s">
        <v>374</v>
      </c>
      <c r="E169" s="189" t="s">
        <v>402</v>
      </c>
      <c r="F169" s="188" t="s">
        <v>1275</v>
      </c>
      <c r="G169" s="189" t="s">
        <v>1179</v>
      </c>
      <c r="H169" s="188">
        <v>5</v>
      </c>
      <c r="I169" s="188">
        <v>5</v>
      </c>
      <c r="J169" s="188" t="s">
        <v>403</v>
      </c>
      <c r="K169" s="188" t="s">
        <v>450</v>
      </c>
      <c r="L169" s="188" t="s">
        <v>455</v>
      </c>
      <c r="M169" s="188" t="s">
        <v>501</v>
      </c>
      <c r="N169" s="188" t="s">
        <v>511</v>
      </c>
      <c r="O169" s="189" t="s">
        <v>1211</v>
      </c>
      <c r="P169" s="260">
        <v>32317</v>
      </c>
      <c r="Q169" s="188" t="s">
        <v>1196</v>
      </c>
      <c r="R169" s="260">
        <v>0</v>
      </c>
      <c r="S169" s="260">
        <v>32317</v>
      </c>
      <c r="T169" s="260">
        <v>32317</v>
      </c>
      <c r="U169" s="260">
        <v>32317</v>
      </c>
      <c r="V169" s="260">
        <v>32317</v>
      </c>
      <c r="W169" s="260">
        <v>32317</v>
      </c>
      <c r="X169" s="188">
        <v>100</v>
      </c>
      <c r="Y169" s="188">
        <v>100</v>
      </c>
      <c r="Z169" s="261"/>
    </row>
    <row r="170" spans="1:26" s="188" customFormat="1" ht="25.5" x14ac:dyDescent="0.2">
      <c r="A170" s="188">
        <v>4</v>
      </c>
      <c r="B170" s="188" t="s">
        <v>296</v>
      </c>
      <c r="C170" s="188" t="s">
        <v>400</v>
      </c>
      <c r="D170" s="188" t="s">
        <v>398</v>
      </c>
      <c r="E170" s="189" t="s">
        <v>506</v>
      </c>
      <c r="F170" s="188" t="s">
        <v>1275</v>
      </c>
      <c r="G170" s="189" t="s">
        <v>1179</v>
      </c>
      <c r="H170" s="188">
        <v>7000</v>
      </c>
      <c r="I170" s="188">
        <v>10000</v>
      </c>
      <c r="J170" s="188" t="s">
        <v>403</v>
      </c>
      <c r="K170" s="188" t="s">
        <v>471</v>
      </c>
      <c r="L170" s="188" t="s">
        <v>504</v>
      </c>
      <c r="M170" s="188" t="s">
        <v>541</v>
      </c>
      <c r="N170" s="188" t="s">
        <v>539</v>
      </c>
      <c r="O170" s="189" t="s">
        <v>1211</v>
      </c>
      <c r="P170" s="260">
        <v>42000.000000000007</v>
      </c>
      <c r="Q170" s="188" t="s">
        <v>1435</v>
      </c>
      <c r="R170" s="260">
        <v>0</v>
      </c>
      <c r="S170" s="260">
        <v>42000.000000000007</v>
      </c>
      <c r="T170" s="260">
        <v>42000.000000000007</v>
      </c>
      <c r="U170" s="260">
        <v>42000.000000000007</v>
      </c>
      <c r="V170" s="260">
        <v>42000.000000000007</v>
      </c>
      <c r="W170" s="260">
        <v>42000.000000000007</v>
      </c>
      <c r="X170" s="188">
        <v>100</v>
      </c>
      <c r="Y170" s="188">
        <v>100</v>
      </c>
      <c r="Z170" s="261"/>
    </row>
    <row r="171" spans="1:26" s="188" customFormat="1" ht="12.75" x14ac:dyDescent="0.2">
      <c r="A171" s="259" t="s">
        <v>1276</v>
      </c>
      <c r="E171" s="189"/>
      <c r="F171" s="188">
        <v>4</v>
      </c>
      <c r="G171" s="189"/>
      <c r="O171" s="189"/>
      <c r="P171" s="260"/>
      <c r="R171" s="260"/>
      <c r="S171" s="260"/>
      <c r="T171" s="260"/>
      <c r="U171" s="260"/>
      <c r="V171" s="260"/>
      <c r="W171" s="260"/>
      <c r="Z171" s="261"/>
    </row>
    <row r="172" spans="1:26" s="211" customFormat="1" ht="12.75" x14ac:dyDescent="0.2">
      <c r="A172" s="259" t="s">
        <v>1436</v>
      </c>
      <c r="B172" s="188"/>
      <c r="C172" s="188"/>
      <c r="D172" s="188"/>
      <c r="E172" s="189"/>
      <c r="F172" s="188"/>
      <c r="G172" s="189"/>
      <c r="H172" s="188"/>
      <c r="I172" s="188"/>
      <c r="J172" s="188"/>
      <c r="K172" s="188"/>
      <c r="L172" s="188"/>
      <c r="M172" s="188"/>
      <c r="N172" s="188"/>
      <c r="O172" s="189"/>
      <c r="P172" s="260"/>
      <c r="Q172" s="188"/>
      <c r="R172" s="260"/>
      <c r="S172" s="260"/>
      <c r="T172" s="260"/>
      <c r="U172" s="260"/>
      <c r="V172" s="260"/>
      <c r="W172" s="260"/>
      <c r="X172" s="188"/>
      <c r="Y172" s="188"/>
    </row>
    <row r="173" spans="1:26" s="211" customFormat="1" ht="89.25" x14ac:dyDescent="0.2">
      <c r="A173" s="188">
        <v>1</v>
      </c>
      <c r="B173" s="188" t="s">
        <v>296</v>
      </c>
      <c r="C173" s="188" t="s">
        <v>1437</v>
      </c>
      <c r="D173" s="188" t="s">
        <v>1438</v>
      </c>
      <c r="E173" s="189" t="s">
        <v>1439</v>
      </c>
      <c r="F173" s="188" t="s">
        <v>1275</v>
      </c>
      <c r="G173" s="189" t="s">
        <v>1179</v>
      </c>
      <c r="H173" s="188">
        <v>861</v>
      </c>
      <c r="I173" s="188">
        <v>0</v>
      </c>
      <c r="J173" s="188" t="s">
        <v>1188</v>
      </c>
      <c r="K173" s="188" t="s">
        <v>1285</v>
      </c>
      <c r="L173" s="188" t="s">
        <v>462</v>
      </c>
      <c r="M173" s="188" t="s">
        <v>1181</v>
      </c>
      <c r="N173" s="188" t="s">
        <v>1181</v>
      </c>
      <c r="O173" s="189" t="s">
        <v>584</v>
      </c>
      <c r="P173" s="260">
        <v>1463700</v>
      </c>
      <c r="Q173" s="188" t="s">
        <v>1440</v>
      </c>
      <c r="R173" s="260">
        <v>0</v>
      </c>
      <c r="S173" s="260">
        <v>1463700</v>
      </c>
      <c r="T173" s="260">
        <v>0</v>
      </c>
      <c r="U173" s="260">
        <v>0</v>
      </c>
      <c r="V173" s="260">
        <v>0</v>
      </c>
      <c r="W173" s="260">
        <v>0</v>
      </c>
      <c r="X173" s="188">
        <v>0</v>
      </c>
      <c r="Y173" s="188">
        <v>0</v>
      </c>
    </row>
    <row r="174" spans="1:26" s="188" customFormat="1" ht="89.25" x14ac:dyDescent="0.2">
      <c r="A174" s="188">
        <v>2</v>
      </c>
      <c r="B174" s="188" t="s">
        <v>296</v>
      </c>
      <c r="C174" s="188" t="s">
        <v>1437</v>
      </c>
      <c r="D174" s="188" t="s">
        <v>1441</v>
      </c>
      <c r="E174" s="189" t="s">
        <v>1442</v>
      </c>
      <c r="F174" s="188" t="s">
        <v>1275</v>
      </c>
      <c r="G174" s="189" t="s">
        <v>1179</v>
      </c>
      <c r="H174" s="188">
        <v>348</v>
      </c>
      <c r="I174" s="188">
        <v>0</v>
      </c>
      <c r="J174" s="188" t="s">
        <v>1188</v>
      </c>
      <c r="K174" s="188" t="s">
        <v>1285</v>
      </c>
      <c r="L174" s="188" t="s">
        <v>462</v>
      </c>
      <c r="M174" s="188" t="s">
        <v>1181</v>
      </c>
      <c r="N174" s="188" t="s">
        <v>1181</v>
      </c>
      <c r="O174" s="189" t="s">
        <v>584</v>
      </c>
      <c r="P174" s="260">
        <v>588200.00000000023</v>
      </c>
      <c r="Q174" s="188" t="s">
        <v>1443</v>
      </c>
      <c r="R174" s="260">
        <v>0</v>
      </c>
      <c r="S174" s="260">
        <v>588200.00000000023</v>
      </c>
      <c r="T174" s="260">
        <v>0</v>
      </c>
      <c r="U174" s="260">
        <v>0</v>
      </c>
      <c r="V174" s="260">
        <v>0</v>
      </c>
      <c r="W174" s="260">
        <v>0</v>
      </c>
      <c r="X174" s="188">
        <v>0</v>
      </c>
      <c r="Y174" s="188">
        <v>0</v>
      </c>
      <c r="Z174" s="261"/>
    </row>
    <row r="175" spans="1:26" s="188" customFormat="1" ht="89.25" x14ac:dyDescent="0.2">
      <c r="A175" s="188">
        <v>3</v>
      </c>
      <c r="B175" s="188" t="s">
        <v>296</v>
      </c>
      <c r="C175" s="188" t="s">
        <v>1437</v>
      </c>
      <c r="D175" s="188" t="s">
        <v>1444</v>
      </c>
      <c r="E175" s="189" t="s">
        <v>1445</v>
      </c>
      <c r="F175" s="188" t="s">
        <v>1275</v>
      </c>
      <c r="G175" s="189" t="s">
        <v>1179</v>
      </c>
      <c r="H175" s="188">
        <v>1206</v>
      </c>
      <c r="I175" s="188">
        <v>0</v>
      </c>
      <c r="J175" s="188" t="s">
        <v>1188</v>
      </c>
      <c r="K175" s="188" t="s">
        <v>1285</v>
      </c>
      <c r="L175" s="188" t="s">
        <v>462</v>
      </c>
      <c r="M175" s="188" t="s">
        <v>1181</v>
      </c>
      <c r="N175" s="188" t="s">
        <v>1181</v>
      </c>
      <c r="O175" s="189" t="s">
        <v>584</v>
      </c>
      <c r="P175" s="260">
        <v>2050200</v>
      </c>
      <c r="Q175" s="188" t="s">
        <v>1446</v>
      </c>
      <c r="R175" s="260">
        <v>0</v>
      </c>
      <c r="S175" s="260">
        <v>2050200</v>
      </c>
      <c r="T175" s="260">
        <v>0</v>
      </c>
      <c r="U175" s="260">
        <v>0</v>
      </c>
      <c r="V175" s="260">
        <v>0</v>
      </c>
      <c r="W175" s="260">
        <v>0</v>
      </c>
      <c r="X175" s="188">
        <v>0</v>
      </c>
      <c r="Y175" s="188">
        <v>0</v>
      </c>
      <c r="Z175" s="261"/>
    </row>
    <row r="176" spans="1:26" s="188" customFormat="1" ht="89.25" x14ac:dyDescent="0.2">
      <c r="A176" s="188">
        <v>4</v>
      </c>
      <c r="B176" s="188" t="s">
        <v>296</v>
      </c>
      <c r="C176" s="188" t="s">
        <v>1437</v>
      </c>
      <c r="D176" s="188" t="s">
        <v>1447</v>
      </c>
      <c r="E176" s="189" t="s">
        <v>1448</v>
      </c>
      <c r="F176" s="188" t="s">
        <v>1275</v>
      </c>
      <c r="G176" s="189" t="s">
        <v>1179</v>
      </c>
      <c r="H176" s="188">
        <v>1071</v>
      </c>
      <c r="I176" s="188">
        <v>0</v>
      </c>
      <c r="J176" s="188" t="s">
        <v>1188</v>
      </c>
      <c r="K176" s="188" t="s">
        <v>1285</v>
      </c>
      <c r="L176" s="188" t="s">
        <v>462</v>
      </c>
      <c r="M176" s="188" t="s">
        <v>1181</v>
      </c>
      <c r="N176" s="188" t="s">
        <v>1181</v>
      </c>
      <c r="O176" s="189" t="s">
        <v>584</v>
      </c>
      <c r="P176" s="260">
        <v>1820700</v>
      </c>
      <c r="Q176" s="188" t="s">
        <v>1449</v>
      </c>
      <c r="R176" s="260">
        <v>0</v>
      </c>
      <c r="S176" s="260">
        <v>1820700</v>
      </c>
      <c r="T176" s="260">
        <v>0</v>
      </c>
      <c r="U176" s="260">
        <v>0</v>
      </c>
      <c r="V176" s="260">
        <v>0</v>
      </c>
      <c r="W176" s="260">
        <v>0</v>
      </c>
      <c r="X176" s="188">
        <v>0</v>
      </c>
      <c r="Y176" s="188">
        <v>0</v>
      </c>
      <c r="Z176" s="261"/>
    </row>
    <row r="177" spans="1:26" s="188" customFormat="1" ht="89.25" x14ac:dyDescent="0.2">
      <c r="A177" s="188">
        <v>5</v>
      </c>
      <c r="B177" s="188" t="s">
        <v>296</v>
      </c>
      <c r="C177" s="188" t="s">
        <v>1437</v>
      </c>
      <c r="D177" s="188" t="s">
        <v>1450</v>
      </c>
      <c r="E177" s="189" t="s">
        <v>1451</v>
      </c>
      <c r="F177" s="188" t="s">
        <v>1275</v>
      </c>
      <c r="G177" s="189" t="s">
        <v>1179</v>
      </c>
      <c r="H177" s="188">
        <v>6579.11</v>
      </c>
      <c r="I177" s="188">
        <v>0</v>
      </c>
      <c r="J177" s="188" t="s">
        <v>1188</v>
      </c>
      <c r="K177" s="188" t="s">
        <v>1285</v>
      </c>
      <c r="L177" s="188" t="s">
        <v>462</v>
      </c>
      <c r="M177" s="188" t="s">
        <v>1181</v>
      </c>
      <c r="N177" s="188" t="s">
        <v>1181</v>
      </c>
      <c r="O177" s="189" t="s">
        <v>584</v>
      </c>
      <c r="P177" s="260">
        <v>11187890</v>
      </c>
      <c r="Q177" s="188" t="s">
        <v>1452</v>
      </c>
      <c r="R177" s="260">
        <v>0</v>
      </c>
      <c r="S177" s="260">
        <v>11187890</v>
      </c>
      <c r="T177" s="260">
        <v>0</v>
      </c>
      <c r="U177" s="260">
        <v>0</v>
      </c>
      <c r="V177" s="260">
        <v>0</v>
      </c>
      <c r="W177" s="260">
        <v>0</v>
      </c>
      <c r="X177" s="188">
        <v>0</v>
      </c>
      <c r="Y177" s="188">
        <v>0</v>
      </c>
      <c r="Z177" s="261"/>
    </row>
    <row r="178" spans="1:26" s="188" customFormat="1" ht="12.75" x14ac:dyDescent="0.2">
      <c r="A178" s="259" t="s">
        <v>1276</v>
      </c>
      <c r="E178" s="189"/>
      <c r="F178" s="188">
        <v>5</v>
      </c>
      <c r="G178" s="189"/>
      <c r="O178" s="189"/>
      <c r="P178" s="260"/>
      <c r="R178" s="260"/>
      <c r="S178" s="260"/>
      <c r="T178" s="260"/>
      <c r="U178" s="260"/>
      <c r="V178" s="260"/>
      <c r="W178" s="260"/>
      <c r="Z178" s="261"/>
    </row>
    <row r="179" spans="1:26" s="211" customFormat="1" ht="12.75" x14ac:dyDescent="0.2">
      <c r="A179" s="259" t="s">
        <v>1453</v>
      </c>
      <c r="B179" s="188"/>
      <c r="C179" s="188"/>
      <c r="D179" s="188"/>
      <c r="E179" s="189"/>
      <c r="F179" s="188"/>
      <c r="G179" s="189"/>
      <c r="H179" s="188"/>
      <c r="I179" s="188"/>
      <c r="J179" s="188"/>
      <c r="K179" s="188"/>
      <c r="L179" s="188"/>
      <c r="M179" s="188"/>
      <c r="N179" s="188"/>
      <c r="O179" s="189"/>
      <c r="P179" s="260"/>
      <c r="Q179" s="188"/>
      <c r="R179" s="260"/>
      <c r="S179" s="260"/>
      <c r="T179" s="260"/>
      <c r="U179" s="260"/>
      <c r="V179" s="260"/>
      <c r="W179" s="260"/>
      <c r="X179" s="188"/>
      <c r="Y179" s="188"/>
    </row>
    <row r="180" spans="1:26" s="211" customFormat="1" ht="38.25" x14ac:dyDescent="0.2">
      <c r="A180" s="188">
        <v>1</v>
      </c>
      <c r="B180" s="188" t="s">
        <v>278</v>
      </c>
      <c r="C180" s="188" t="s">
        <v>410</v>
      </c>
      <c r="D180" s="188" t="s">
        <v>301</v>
      </c>
      <c r="E180" s="189" t="s">
        <v>302</v>
      </c>
      <c r="F180" s="188" t="s">
        <v>1275</v>
      </c>
      <c r="G180" s="189" t="s">
        <v>1179</v>
      </c>
      <c r="H180" s="188">
        <v>1</v>
      </c>
      <c r="I180" s="188">
        <v>0</v>
      </c>
      <c r="J180" s="188" t="s">
        <v>172</v>
      </c>
      <c r="K180" s="188" t="s">
        <v>461</v>
      </c>
      <c r="L180" s="188" t="s">
        <v>462</v>
      </c>
      <c r="M180" s="188" t="s">
        <v>461</v>
      </c>
      <c r="N180" s="188" t="s">
        <v>462</v>
      </c>
      <c r="O180" s="189" t="s">
        <v>1182</v>
      </c>
      <c r="P180" s="260">
        <v>1805328.5</v>
      </c>
      <c r="Q180" s="188" t="s">
        <v>1183</v>
      </c>
      <c r="R180" s="260">
        <v>2595431.0000000009</v>
      </c>
      <c r="S180" s="260">
        <v>1805328.5</v>
      </c>
      <c r="T180" s="260">
        <v>1805328.5</v>
      </c>
      <c r="U180" s="260">
        <v>1805328.5</v>
      </c>
      <c r="V180" s="260">
        <v>1805328.5</v>
      </c>
      <c r="W180" s="260">
        <v>1805328.5</v>
      </c>
      <c r="X180" s="188">
        <v>100</v>
      </c>
      <c r="Y180" s="188">
        <v>60</v>
      </c>
    </row>
    <row r="181" spans="1:26" s="188" customFormat="1" ht="38.25" x14ac:dyDescent="0.2">
      <c r="A181" s="188">
        <v>2</v>
      </c>
      <c r="B181" s="188" t="s">
        <v>278</v>
      </c>
      <c r="C181" s="188" t="s">
        <v>410</v>
      </c>
      <c r="D181" s="188" t="s">
        <v>989</v>
      </c>
      <c r="E181" s="189" t="s">
        <v>302</v>
      </c>
      <c r="F181" s="188" t="s">
        <v>1275</v>
      </c>
      <c r="G181" s="189" t="s">
        <v>1179</v>
      </c>
      <c r="H181" s="188">
        <v>1</v>
      </c>
      <c r="I181" s="188">
        <v>0</v>
      </c>
      <c r="J181" s="188" t="s">
        <v>172</v>
      </c>
      <c r="K181" s="188" t="s">
        <v>556</v>
      </c>
      <c r="L181" s="188" t="s">
        <v>475</v>
      </c>
      <c r="M181" s="188" t="s">
        <v>556</v>
      </c>
      <c r="N181" s="188" t="s">
        <v>462</v>
      </c>
      <c r="O181" s="189" t="s">
        <v>1292</v>
      </c>
      <c r="P181" s="260">
        <v>11033.05</v>
      </c>
      <c r="Q181" s="188" t="s">
        <v>1308</v>
      </c>
      <c r="R181" s="260">
        <v>0</v>
      </c>
      <c r="S181" s="260">
        <v>11033.05</v>
      </c>
      <c r="T181" s="260">
        <v>11033.05</v>
      </c>
      <c r="U181" s="260">
        <v>11033.05</v>
      </c>
      <c r="V181" s="260">
        <v>11033.05</v>
      </c>
      <c r="W181" s="260">
        <v>11033.05</v>
      </c>
      <c r="X181" s="188">
        <v>100</v>
      </c>
      <c r="Y181" s="188">
        <v>85</v>
      </c>
      <c r="Z181" s="261"/>
    </row>
    <row r="182" spans="1:26" s="188" customFormat="1" ht="38.25" x14ac:dyDescent="0.2">
      <c r="A182" s="188">
        <v>3</v>
      </c>
      <c r="B182" s="188" t="s">
        <v>278</v>
      </c>
      <c r="C182" s="188" t="s">
        <v>410</v>
      </c>
      <c r="D182" s="188" t="s">
        <v>279</v>
      </c>
      <c r="E182" s="189" t="s">
        <v>280</v>
      </c>
      <c r="F182" s="188" t="s">
        <v>1275</v>
      </c>
      <c r="G182" s="189" t="s">
        <v>1179</v>
      </c>
      <c r="H182" s="188">
        <v>1</v>
      </c>
      <c r="I182" s="188">
        <v>1</v>
      </c>
      <c r="J182" s="188" t="s">
        <v>240</v>
      </c>
      <c r="K182" s="188" t="s">
        <v>461</v>
      </c>
      <c r="L182" s="188" t="s">
        <v>466</v>
      </c>
      <c r="M182" s="188" t="s">
        <v>461</v>
      </c>
      <c r="N182" s="188" t="s">
        <v>451</v>
      </c>
      <c r="O182" s="189" t="s">
        <v>1182</v>
      </c>
      <c r="P182" s="260">
        <v>444916.64000000007</v>
      </c>
      <c r="Q182" s="188" t="s">
        <v>1183</v>
      </c>
      <c r="R182" s="260">
        <v>400000.00000000006</v>
      </c>
      <c r="S182" s="260">
        <v>444916.64000000007</v>
      </c>
      <c r="T182" s="260">
        <v>444916.64000000007</v>
      </c>
      <c r="U182" s="260">
        <v>444916.64000000007</v>
      </c>
      <c r="V182" s="260">
        <v>444916.64000000007</v>
      </c>
      <c r="W182" s="260">
        <v>444916.64000000007</v>
      </c>
      <c r="X182" s="188">
        <v>100</v>
      </c>
      <c r="Y182" s="188">
        <v>100</v>
      </c>
      <c r="Z182" s="261"/>
    </row>
    <row r="183" spans="1:26" s="188" customFormat="1" ht="12.75" x14ac:dyDescent="0.2">
      <c r="A183" s="259" t="s">
        <v>1276</v>
      </c>
      <c r="E183" s="189"/>
      <c r="F183" s="188">
        <v>3</v>
      </c>
      <c r="G183" s="189"/>
      <c r="O183" s="189"/>
      <c r="P183" s="260"/>
      <c r="R183" s="260"/>
      <c r="S183" s="260"/>
      <c r="T183" s="260"/>
      <c r="U183" s="260"/>
      <c r="V183" s="260"/>
      <c r="W183" s="260"/>
      <c r="Z183" s="261"/>
    </row>
    <row r="184" spans="1:26" s="211" customFormat="1" ht="12.75" x14ac:dyDescent="0.2">
      <c r="A184" s="259" t="s">
        <v>1454</v>
      </c>
      <c r="B184" s="188"/>
      <c r="C184" s="188"/>
      <c r="D184" s="188"/>
      <c r="E184" s="189"/>
      <c r="F184" s="188"/>
      <c r="G184" s="189"/>
      <c r="H184" s="188"/>
      <c r="I184" s="188"/>
      <c r="J184" s="188"/>
      <c r="K184" s="188"/>
      <c r="L184" s="188"/>
      <c r="M184" s="188"/>
      <c r="N184" s="188"/>
      <c r="O184" s="189"/>
      <c r="P184" s="260"/>
      <c r="Q184" s="188"/>
      <c r="R184" s="260"/>
      <c r="S184" s="260"/>
      <c r="T184" s="260"/>
      <c r="U184" s="260"/>
      <c r="V184" s="260"/>
      <c r="W184" s="260"/>
      <c r="X184" s="188"/>
      <c r="Y184" s="188"/>
    </row>
    <row r="185" spans="1:26" s="211" customFormat="1" ht="25.5" x14ac:dyDescent="0.2">
      <c r="A185" s="188">
        <v>1</v>
      </c>
      <c r="B185" s="188" t="s">
        <v>296</v>
      </c>
      <c r="C185" s="188" t="s">
        <v>147</v>
      </c>
      <c r="D185" s="188" t="s">
        <v>412</v>
      </c>
      <c r="E185" s="189" t="s">
        <v>507</v>
      </c>
      <c r="F185" s="188" t="s">
        <v>1275</v>
      </c>
      <c r="G185" s="189" t="s">
        <v>1179</v>
      </c>
      <c r="H185" s="188">
        <v>5100</v>
      </c>
      <c r="I185" s="188">
        <v>5100</v>
      </c>
      <c r="J185" s="188" t="s">
        <v>508</v>
      </c>
      <c r="K185" s="188" t="s">
        <v>509</v>
      </c>
      <c r="L185" s="188" t="s">
        <v>451</v>
      </c>
      <c r="M185" s="188" t="s">
        <v>509</v>
      </c>
      <c r="N185" s="188" t="s">
        <v>451</v>
      </c>
      <c r="O185" s="189" t="s">
        <v>1292</v>
      </c>
      <c r="P185" s="260">
        <v>720627.9600000002</v>
      </c>
      <c r="Q185" s="188" t="s">
        <v>1455</v>
      </c>
      <c r="R185" s="260">
        <v>0</v>
      </c>
      <c r="S185" s="260">
        <v>720627.9600000002</v>
      </c>
      <c r="T185" s="260">
        <v>720627.9600000002</v>
      </c>
      <c r="U185" s="260">
        <v>720627.9600000002</v>
      </c>
      <c r="V185" s="260">
        <v>720627.9600000002</v>
      </c>
      <c r="W185" s="260">
        <v>720627.9600000002</v>
      </c>
      <c r="X185" s="188">
        <v>100</v>
      </c>
      <c r="Y185" s="188">
        <v>100</v>
      </c>
    </row>
    <row r="186" spans="1:26" s="188" customFormat="1" ht="76.5" x14ac:dyDescent="0.2">
      <c r="A186" s="188">
        <v>2</v>
      </c>
      <c r="B186" s="188" t="s">
        <v>159</v>
      </c>
      <c r="C186" s="188" t="s">
        <v>147</v>
      </c>
      <c r="D186" s="188" t="s">
        <v>392</v>
      </c>
      <c r="E186" s="189" t="s">
        <v>510</v>
      </c>
      <c r="F186" s="188" t="s">
        <v>1209</v>
      </c>
      <c r="G186" s="189" t="s">
        <v>1360</v>
      </c>
      <c r="H186" s="188">
        <v>210</v>
      </c>
      <c r="I186" s="188">
        <v>210</v>
      </c>
      <c r="J186" s="188" t="s">
        <v>160</v>
      </c>
      <c r="K186" s="188" t="s">
        <v>483</v>
      </c>
      <c r="L186" s="188" t="s">
        <v>511</v>
      </c>
      <c r="M186" s="188" t="s">
        <v>466</v>
      </c>
      <c r="N186" s="188" t="s">
        <v>827</v>
      </c>
      <c r="O186" s="189" t="s">
        <v>1319</v>
      </c>
      <c r="P186" s="260">
        <v>48533.820000000007</v>
      </c>
      <c r="Q186" s="188" t="s">
        <v>1456</v>
      </c>
      <c r="R186" s="260">
        <v>0</v>
      </c>
      <c r="S186" s="260">
        <v>48533.820000000007</v>
      </c>
      <c r="T186" s="260">
        <v>48533.820000000007</v>
      </c>
      <c r="U186" s="260">
        <v>48533.820000000007</v>
      </c>
      <c r="V186" s="260">
        <v>48533.820000000007</v>
      </c>
      <c r="W186" s="260">
        <v>48533.820000000007</v>
      </c>
      <c r="X186" s="188">
        <v>100</v>
      </c>
      <c r="Y186" s="188">
        <v>100</v>
      </c>
      <c r="Z186" s="261"/>
    </row>
    <row r="187" spans="1:26" s="188" customFormat="1" ht="76.5" x14ac:dyDescent="0.2">
      <c r="A187" s="188">
        <v>3</v>
      </c>
      <c r="B187" s="188" t="s">
        <v>159</v>
      </c>
      <c r="C187" s="188" t="s">
        <v>147</v>
      </c>
      <c r="D187" s="188" t="s">
        <v>393</v>
      </c>
      <c r="E187" s="189" t="s">
        <v>510</v>
      </c>
      <c r="F187" s="188" t="s">
        <v>1209</v>
      </c>
      <c r="G187" s="189" t="s">
        <v>1457</v>
      </c>
      <c r="H187" s="188">
        <v>100</v>
      </c>
      <c r="I187" s="188">
        <v>100</v>
      </c>
      <c r="J187" s="188" t="s">
        <v>160</v>
      </c>
      <c r="K187" s="188" t="s">
        <v>483</v>
      </c>
      <c r="L187" s="188" t="s">
        <v>511</v>
      </c>
      <c r="M187" s="188" t="s">
        <v>466</v>
      </c>
      <c r="N187" s="188" t="s">
        <v>827</v>
      </c>
      <c r="O187" s="189" t="s">
        <v>1319</v>
      </c>
      <c r="P187" s="260">
        <v>23139.439999999999</v>
      </c>
      <c r="Q187" s="188" t="s">
        <v>1456</v>
      </c>
      <c r="R187" s="260">
        <v>0</v>
      </c>
      <c r="S187" s="260">
        <v>23139.439999999999</v>
      </c>
      <c r="T187" s="260">
        <v>23139.439999999999</v>
      </c>
      <c r="U187" s="260">
        <v>23139.439999999999</v>
      </c>
      <c r="V187" s="260">
        <v>23139.439999999999</v>
      </c>
      <c r="W187" s="260">
        <v>23139.439999999999</v>
      </c>
      <c r="X187" s="188">
        <v>100</v>
      </c>
      <c r="Y187" s="188">
        <v>100</v>
      </c>
      <c r="Z187" s="261"/>
    </row>
    <row r="188" spans="1:26" s="188" customFormat="1" ht="76.5" x14ac:dyDescent="0.2">
      <c r="A188" s="188">
        <v>4</v>
      </c>
      <c r="B188" s="188" t="s">
        <v>159</v>
      </c>
      <c r="C188" s="188" t="s">
        <v>147</v>
      </c>
      <c r="D188" s="188" t="s">
        <v>394</v>
      </c>
      <c r="E188" s="189" t="s">
        <v>510</v>
      </c>
      <c r="F188" s="188" t="s">
        <v>1186</v>
      </c>
      <c r="G188" s="189" t="s">
        <v>1346</v>
      </c>
      <c r="H188" s="188">
        <v>65</v>
      </c>
      <c r="I188" s="188">
        <v>65</v>
      </c>
      <c r="J188" s="188" t="s">
        <v>160</v>
      </c>
      <c r="K188" s="188" t="s">
        <v>483</v>
      </c>
      <c r="L188" s="188" t="s">
        <v>511</v>
      </c>
      <c r="M188" s="188" t="s">
        <v>466</v>
      </c>
      <c r="N188" s="188" t="s">
        <v>827</v>
      </c>
      <c r="O188" s="189" t="s">
        <v>1319</v>
      </c>
      <c r="P188" s="260">
        <v>15011.119999999999</v>
      </c>
      <c r="Q188" s="188" t="s">
        <v>1458</v>
      </c>
      <c r="R188" s="260">
        <v>0</v>
      </c>
      <c r="S188" s="260">
        <v>15011.119999999999</v>
      </c>
      <c r="T188" s="260">
        <v>15011.119999999999</v>
      </c>
      <c r="U188" s="260">
        <v>15011.119999999999</v>
      </c>
      <c r="V188" s="260">
        <v>15011.119999999999</v>
      </c>
      <c r="W188" s="260">
        <v>15011.119999999999</v>
      </c>
      <c r="X188" s="188">
        <v>100</v>
      </c>
      <c r="Y188" s="188">
        <v>100</v>
      </c>
      <c r="Z188" s="261"/>
    </row>
    <row r="189" spans="1:26" s="188" customFormat="1" ht="76.5" x14ac:dyDescent="0.2">
      <c r="A189" s="188">
        <v>5</v>
      </c>
      <c r="B189" s="188" t="s">
        <v>159</v>
      </c>
      <c r="C189" s="188" t="s">
        <v>147</v>
      </c>
      <c r="D189" s="188" t="s">
        <v>395</v>
      </c>
      <c r="E189" s="189" t="s">
        <v>510</v>
      </c>
      <c r="F189" s="188" t="s">
        <v>1209</v>
      </c>
      <c r="G189" s="189" t="s">
        <v>1434</v>
      </c>
      <c r="H189" s="188">
        <v>140</v>
      </c>
      <c r="I189" s="188">
        <v>140</v>
      </c>
      <c r="J189" s="188" t="s">
        <v>160</v>
      </c>
      <c r="K189" s="188" t="s">
        <v>483</v>
      </c>
      <c r="L189" s="188" t="s">
        <v>511</v>
      </c>
      <c r="M189" s="188" t="s">
        <v>466</v>
      </c>
      <c r="N189" s="188" t="s">
        <v>827</v>
      </c>
      <c r="O189" s="189" t="s">
        <v>1319</v>
      </c>
      <c r="P189" s="260">
        <v>32395.23</v>
      </c>
      <c r="Q189" s="188" t="s">
        <v>1456</v>
      </c>
      <c r="R189" s="260">
        <v>0</v>
      </c>
      <c r="S189" s="260">
        <v>32395.23</v>
      </c>
      <c r="T189" s="260">
        <v>32395.23</v>
      </c>
      <c r="U189" s="260">
        <v>32395.23</v>
      </c>
      <c r="V189" s="260">
        <v>32395.23</v>
      </c>
      <c r="W189" s="260">
        <v>32395.23</v>
      </c>
      <c r="X189" s="188">
        <v>100</v>
      </c>
      <c r="Y189" s="188">
        <v>100</v>
      </c>
      <c r="Z189" s="261"/>
    </row>
    <row r="190" spans="1:26" s="188" customFormat="1" ht="76.5" x14ac:dyDescent="0.2">
      <c r="A190" s="188">
        <v>6</v>
      </c>
      <c r="B190" s="188" t="s">
        <v>159</v>
      </c>
      <c r="C190" s="188" t="s">
        <v>147</v>
      </c>
      <c r="D190" s="188" t="s">
        <v>396</v>
      </c>
      <c r="E190" s="189" t="s">
        <v>510</v>
      </c>
      <c r="F190" s="188" t="s">
        <v>1209</v>
      </c>
      <c r="G190" s="189" t="s">
        <v>1459</v>
      </c>
      <c r="H190" s="188">
        <v>100</v>
      </c>
      <c r="I190" s="188">
        <v>100</v>
      </c>
      <c r="J190" s="188" t="s">
        <v>160</v>
      </c>
      <c r="K190" s="188" t="s">
        <v>483</v>
      </c>
      <c r="L190" s="188" t="s">
        <v>511</v>
      </c>
      <c r="M190" s="188" t="s">
        <v>466</v>
      </c>
      <c r="N190" s="188" t="s">
        <v>827</v>
      </c>
      <c r="O190" s="189" t="s">
        <v>1319</v>
      </c>
      <c r="P190" s="260">
        <v>23139.449999999997</v>
      </c>
      <c r="Q190" s="188" t="s">
        <v>1460</v>
      </c>
      <c r="R190" s="260">
        <v>0</v>
      </c>
      <c r="S190" s="260">
        <v>23139.449999999997</v>
      </c>
      <c r="T190" s="260">
        <v>23139.449999999997</v>
      </c>
      <c r="U190" s="260">
        <v>23139.449999999997</v>
      </c>
      <c r="V190" s="260">
        <v>23139.449999999997</v>
      </c>
      <c r="W190" s="260">
        <v>23139.449999999997</v>
      </c>
      <c r="X190" s="188">
        <v>100</v>
      </c>
      <c r="Y190" s="188">
        <v>100</v>
      </c>
      <c r="Z190" s="261"/>
    </row>
    <row r="191" spans="1:26" s="188" customFormat="1" ht="76.5" x14ac:dyDescent="0.2">
      <c r="A191" s="188">
        <v>7</v>
      </c>
      <c r="B191" s="188" t="s">
        <v>159</v>
      </c>
      <c r="C191" s="188" t="s">
        <v>147</v>
      </c>
      <c r="D191" s="188" t="s">
        <v>397</v>
      </c>
      <c r="E191" s="189" t="s">
        <v>510</v>
      </c>
      <c r="F191" s="188" t="s">
        <v>1209</v>
      </c>
      <c r="G191" s="189" t="s">
        <v>1461</v>
      </c>
      <c r="H191" s="188">
        <v>40</v>
      </c>
      <c r="I191" s="188">
        <v>40</v>
      </c>
      <c r="J191" s="188" t="s">
        <v>160</v>
      </c>
      <c r="K191" s="188" t="s">
        <v>483</v>
      </c>
      <c r="L191" s="188" t="s">
        <v>511</v>
      </c>
      <c r="M191" s="188" t="s">
        <v>466</v>
      </c>
      <c r="N191" s="188" t="s">
        <v>827</v>
      </c>
      <c r="O191" s="189" t="s">
        <v>1319</v>
      </c>
      <c r="P191" s="260">
        <v>9255.7699999999986</v>
      </c>
      <c r="Q191" s="188" t="s">
        <v>1462</v>
      </c>
      <c r="R191" s="260">
        <v>0</v>
      </c>
      <c r="S191" s="260">
        <v>9255.7699999999986</v>
      </c>
      <c r="T191" s="260">
        <v>9255.7699999999986</v>
      </c>
      <c r="U191" s="260">
        <v>9255.7699999999986</v>
      </c>
      <c r="V191" s="260">
        <v>9255.7699999999986</v>
      </c>
      <c r="W191" s="260">
        <v>9255.7699999999986</v>
      </c>
      <c r="X191" s="188">
        <v>100</v>
      </c>
      <c r="Y191" s="188">
        <v>100</v>
      </c>
      <c r="Z191" s="261"/>
    </row>
    <row r="192" spans="1:26" s="188" customFormat="1" ht="76.5" x14ac:dyDescent="0.2">
      <c r="A192" s="188">
        <v>8</v>
      </c>
      <c r="B192" s="188" t="s">
        <v>159</v>
      </c>
      <c r="C192" s="188" t="s">
        <v>147</v>
      </c>
      <c r="D192" s="188" t="s">
        <v>990</v>
      </c>
      <c r="E192" s="189" t="s">
        <v>1463</v>
      </c>
      <c r="F192" s="188" t="s">
        <v>1275</v>
      </c>
      <c r="G192" s="189" t="s">
        <v>1179</v>
      </c>
      <c r="H192" s="188">
        <v>200</v>
      </c>
      <c r="I192" s="188">
        <v>200</v>
      </c>
      <c r="J192" s="188" t="s">
        <v>160</v>
      </c>
      <c r="K192" s="188" t="s">
        <v>991</v>
      </c>
      <c r="L192" s="188" t="s">
        <v>462</v>
      </c>
      <c r="M192" s="188" t="s">
        <v>1464</v>
      </c>
      <c r="N192" s="188" t="s">
        <v>1465</v>
      </c>
      <c r="O192" s="189" t="s">
        <v>1319</v>
      </c>
      <c r="P192" s="260">
        <v>41567.44000000001</v>
      </c>
      <c r="Q192" s="188" t="s">
        <v>1456</v>
      </c>
      <c r="R192" s="260">
        <v>0</v>
      </c>
      <c r="S192" s="260">
        <v>41567.44000000001</v>
      </c>
      <c r="T192" s="260">
        <v>41567.44000000001</v>
      </c>
      <c r="U192" s="260">
        <v>41567.44000000001</v>
      </c>
      <c r="V192" s="260">
        <v>41567.44000000001</v>
      </c>
      <c r="W192" s="260">
        <v>41567.44000000001</v>
      </c>
      <c r="X192" s="188">
        <v>100</v>
      </c>
      <c r="Y192" s="188">
        <v>100</v>
      </c>
      <c r="Z192" s="261"/>
    </row>
    <row r="193" spans="1:26" s="188" customFormat="1" ht="76.5" x14ac:dyDescent="0.2">
      <c r="A193" s="188">
        <v>9</v>
      </c>
      <c r="B193" s="188" t="s">
        <v>159</v>
      </c>
      <c r="C193" s="188" t="s">
        <v>147</v>
      </c>
      <c r="D193" s="188" t="s">
        <v>992</v>
      </c>
      <c r="E193" s="189" t="s">
        <v>1463</v>
      </c>
      <c r="F193" s="188" t="s">
        <v>1278</v>
      </c>
      <c r="G193" s="189" t="s">
        <v>1279</v>
      </c>
      <c r="H193" s="188">
        <v>150</v>
      </c>
      <c r="I193" s="188">
        <v>150</v>
      </c>
      <c r="J193" s="188" t="s">
        <v>160</v>
      </c>
      <c r="K193" s="188" t="s">
        <v>991</v>
      </c>
      <c r="L193" s="188" t="s">
        <v>462</v>
      </c>
      <c r="M193" s="188" t="s">
        <v>1464</v>
      </c>
      <c r="N193" s="188" t="s">
        <v>1465</v>
      </c>
      <c r="O193" s="189" t="s">
        <v>1319</v>
      </c>
      <c r="P193" s="260">
        <v>31175.580000000009</v>
      </c>
      <c r="Q193" s="188" t="s">
        <v>1466</v>
      </c>
      <c r="R193" s="260">
        <v>0</v>
      </c>
      <c r="S193" s="260">
        <v>31175.580000000009</v>
      </c>
      <c r="T193" s="260">
        <v>31175.580000000009</v>
      </c>
      <c r="U193" s="260">
        <v>31175.580000000009</v>
      </c>
      <c r="V193" s="260">
        <v>31175.580000000009</v>
      </c>
      <c r="W193" s="260">
        <v>31175.580000000009</v>
      </c>
      <c r="X193" s="188">
        <v>100</v>
      </c>
      <c r="Y193" s="188">
        <v>100</v>
      </c>
      <c r="Z193" s="261"/>
    </row>
    <row r="194" spans="1:26" s="188" customFormat="1" ht="76.5" x14ac:dyDescent="0.2">
      <c r="A194" s="188">
        <v>10</v>
      </c>
      <c r="B194" s="188" t="s">
        <v>159</v>
      </c>
      <c r="C194" s="188" t="s">
        <v>147</v>
      </c>
      <c r="D194" s="188" t="s">
        <v>993</v>
      </c>
      <c r="E194" s="189" t="s">
        <v>1463</v>
      </c>
      <c r="F194" s="188" t="s">
        <v>1209</v>
      </c>
      <c r="G194" s="189" t="s">
        <v>1467</v>
      </c>
      <c r="H194" s="188">
        <v>225</v>
      </c>
      <c r="I194" s="188">
        <v>225</v>
      </c>
      <c r="J194" s="188" t="s">
        <v>160</v>
      </c>
      <c r="K194" s="188" t="s">
        <v>991</v>
      </c>
      <c r="L194" s="188" t="s">
        <v>462</v>
      </c>
      <c r="M194" s="188" t="s">
        <v>1464</v>
      </c>
      <c r="N194" s="188" t="s">
        <v>1465</v>
      </c>
      <c r="O194" s="189" t="s">
        <v>1319</v>
      </c>
      <c r="P194" s="260">
        <v>46763.37000000001</v>
      </c>
      <c r="Q194" s="188" t="s">
        <v>1466</v>
      </c>
      <c r="R194" s="260">
        <v>0</v>
      </c>
      <c r="S194" s="260">
        <v>46763.37000000001</v>
      </c>
      <c r="T194" s="260">
        <v>46763.37000000001</v>
      </c>
      <c r="U194" s="260">
        <v>46763.37000000001</v>
      </c>
      <c r="V194" s="260">
        <v>46763.37000000001</v>
      </c>
      <c r="W194" s="260">
        <v>46763.37000000001</v>
      </c>
      <c r="X194" s="188">
        <v>100</v>
      </c>
      <c r="Y194" s="188">
        <v>100</v>
      </c>
      <c r="Z194" s="261"/>
    </row>
    <row r="195" spans="1:26" s="188" customFormat="1" ht="76.5" x14ac:dyDescent="0.2">
      <c r="A195" s="188">
        <v>11</v>
      </c>
      <c r="B195" s="188" t="s">
        <v>159</v>
      </c>
      <c r="C195" s="188" t="s">
        <v>147</v>
      </c>
      <c r="D195" s="188" t="s">
        <v>1468</v>
      </c>
      <c r="E195" s="189" t="s">
        <v>1463</v>
      </c>
      <c r="F195" s="188" t="s">
        <v>1209</v>
      </c>
      <c r="G195" s="189" t="s">
        <v>1417</v>
      </c>
      <c r="H195" s="188">
        <v>100</v>
      </c>
      <c r="I195" s="188">
        <v>100</v>
      </c>
      <c r="J195" s="188" t="s">
        <v>160</v>
      </c>
      <c r="K195" s="188" t="s">
        <v>991</v>
      </c>
      <c r="L195" s="188" t="s">
        <v>462</v>
      </c>
      <c r="M195" s="188" t="s">
        <v>1464</v>
      </c>
      <c r="N195" s="188" t="s">
        <v>1465</v>
      </c>
      <c r="O195" s="189" t="s">
        <v>1319</v>
      </c>
      <c r="P195" s="260">
        <v>20783.719999999998</v>
      </c>
      <c r="Q195" s="188" t="s">
        <v>1460</v>
      </c>
      <c r="R195" s="260">
        <v>0</v>
      </c>
      <c r="S195" s="260">
        <v>20783.719999999998</v>
      </c>
      <c r="T195" s="260">
        <v>20783.719999999998</v>
      </c>
      <c r="U195" s="260">
        <v>20783.719999999998</v>
      </c>
      <c r="V195" s="260">
        <v>20783.719999999998</v>
      </c>
      <c r="W195" s="260">
        <v>20783.719999999998</v>
      </c>
      <c r="X195" s="188">
        <v>100</v>
      </c>
      <c r="Y195" s="188">
        <v>100</v>
      </c>
      <c r="Z195" s="261"/>
    </row>
    <row r="196" spans="1:26" s="188" customFormat="1" ht="76.5" x14ac:dyDescent="0.2">
      <c r="A196" s="188">
        <v>12</v>
      </c>
      <c r="B196" s="188" t="s">
        <v>159</v>
      </c>
      <c r="C196" s="188" t="s">
        <v>147</v>
      </c>
      <c r="D196" s="188" t="s">
        <v>1469</v>
      </c>
      <c r="E196" s="189" t="s">
        <v>1463</v>
      </c>
      <c r="F196" s="188" t="s">
        <v>1209</v>
      </c>
      <c r="G196" s="189" t="s">
        <v>1470</v>
      </c>
      <c r="H196" s="188">
        <v>500</v>
      </c>
      <c r="I196" s="188">
        <v>500</v>
      </c>
      <c r="J196" s="188" t="s">
        <v>160</v>
      </c>
      <c r="K196" s="188" t="s">
        <v>991</v>
      </c>
      <c r="L196" s="188" t="s">
        <v>462</v>
      </c>
      <c r="M196" s="188" t="s">
        <v>1464</v>
      </c>
      <c r="N196" s="188" t="s">
        <v>1465</v>
      </c>
      <c r="O196" s="189" t="s">
        <v>1319</v>
      </c>
      <c r="P196" s="260">
        <v>84274.000000000029</v>
      </c>
      <c r="Q196" s="188" t="s">
        <v>1471</v>
      </c>
      <c r="R196" s="260">
        <v>0</v>
      </c>
      <c r="S196" s="260">
        <v>84274.000000000029</v>
      </c>
      <c r="T196" s="260">
        <v>84274.000000000029</v>
      </c>
      <c r="U196" s="260">
        <v>84274.000000000029</v>
      </c>
      <c r="V196" s="260">
        <v>84274.000000000029</v>
      </c>
      <c r="W196" s="260">
        <v>84274.000000000029</v>
      </c>
      <c r="X196" s="188">
        <v>100</v>
      </c>
      <c r="Y196" s="188">
        <v>100</v>
      </c>
      <c r="Z196" s="261"/>
    </row>
    <row r="197" spans="1:26" s="188" customFormat="1" ht="76.5" x14ac:dyDescent="0.2">
      <c r="A197" s="188">
        <v>13</v>
      </c>
      <c r="B197" s="188" t="s">
        <v>159</v>
      </c>
      <c r="C197" s="188" t="s">
        <v>147</v>
      </c>
      <c r="D197" s="188" t="s">
        <v>1472</v>
      </c>
      <c r="E197" s="189" t="s">
        <v>1463</v>
      </c>
      <c r="F197" s="188" t="s">
        <v>1186</v>
      </c>
      <c r="G197" s="189" t="s">
        <v>1473</v>
      </c>
      <c r="H197" s="188">
        <v>500</v>
      </c>
      <c r="I197" s="188">
        <v>500</v>
      </c>
      <c r="J197" s="188" t="s">
        <v>160</v>
      </c>
      <c r="K197" s="188" t="s">
        <v>991</v>
      </c>
      <c r="L197" s="188" t="s">
        <v>462</v>
      </c>
      <c r="M197" s="188" t="s">
        <v>1464</v>
      </c>
      <c r="N197" s="188" t="s">
        <v>1465</v>
      </c>
      <c r="O197" s="189" t="s">
        <v>1319</v>
      </c>
      <c r="P197" s="260">
        <v>84274.000000000029</v>
      </c>
      <c r="Q197" s="188" t="s">
        <v>1471</v>
      </c>
      <c r="R197" s="260">
        <v>0</v>
      </c>
      <c r="S197" s="260">
        <v>84274.000000000029</v>
      </c>
      <c r="T197" s="260">
        <v>84274.000000000029</v>
      </c>
      <c r="U197" s="260">
        <v>84274.000000000029</v>
      </c>
      <c r="V197" s="260">
        <v>84274.000000000029</v>
      </c>
      <c r="W197" s="260">
        <v>84274.000000000029</v>
      </c>
      <c r="X197" s="188">
        <v>100</v>
      </c>
      <c r="Y197" s="188">
        <v>100</v>
      </c>
      <c r="Z197" s="261"/>
    </row>
    <row r="198" spans="1:26" s="188" customFormat="1" ht="76.5" x14ac:dyDescent="0.2">
      <c r="A198" s="188">
        <v>14</v>
      </c>
      <c r="B198" s="188" t="s">
        <v>159</v>
      </c>
      <c r="C198" s="188" t="s">
        <v>147</v>
      </c>
      <c r="D198" s="188" t="s">
        <v>1474</v>
      </c>
      <c r="E198" s="189" t="s">
        <v>1463</v>
      </c>
      <c r="F198" s="188" t="s">
        <v>1209</v>
      </c>
      <c r="G198" s="189" t="s">
        <v>1475</v>
      </c>
      <c r="H198" s="188">
        <v>500</v>
      </c>
      <c r="I198" s="188">
        <v>500</v>
      </c>
      <c r="J198" s="188" t="s">
        <v>160</v>
      </c>
      <c r="K198" s="188" t="s">
        <v>991</v>
      </c>
      <c r="L198" s="188" t="s">
        <v>462</v>
      </c>
      <c r="M198" s="188" t="s">
        <v>1464</v>
      </c>
      <c r="N198" s="188" t="s">
        <v>1465</v>
      </c>
      <c r="O198" s="189" t="s">
        <v>1319</v>
      </c>
      <c r="P198" s="260">
        <v>84274.000000000029</v>
      </c>
      <c r="Q198" s="188" t="s">
        <v>1471</v>
      </c>
      <c r="R198" s="260">
        <v>0</v>
      </c>
      <c r="S198" s="260">
        <v>84274.000000000029</v>
      </c>
      <c r="T198" s="260">
        <v>84274.000000000029</v>
      </c>
      <c r="U198" s="260">
        <v>84274.000000000029</v>
      </c>
      <c r="V198" s="260">
        <v>84274.000000000029</v>
      </c>
      <c r="W198" s="260">
        <v>84274.000000000029</v>
      </c>
      <c r="X198" s="188">
        <v>100</v>
      </c>
      <c r="Y198" s="188">
        <v>100</v>
      </c>
      <c r="Z198" s="261"/>
    </row>
    <row r="199" spans="1:26" s="188" customFormat="1" ht="76.5" x14ac:dyDescent="0.2">
      <c r="A199" s="188">
        <v>15</v>
      </c>
      <c r="B199" s="188" t="s">
        <v>159</v>
      </c>
      <c r="C199" s="188" t="s">
        <v>147</v>
      </c>
      <c r="D199" s="188" t="s">
        <v>1476</v>
      </c>
      <c r="E199" s="189" t="s">
        <v>1463</v>
      </c>
      <c r="F199" s="188" t="s">
        <v>1209</v>
      </c>
      <c r="G199" s="189" t="s">
        <v>1477</v>
      </c>
      <c r="H199" s="188">
        <v>500</v>
      </c>
      <c r="I199" s="188">
        <v>500</v>
      </c>
      <c r="J199" s="188" t="s">
        <v>160</v>
      </c>
      <c r="K199" s="188" t="s">
        <v>991</v>
      </c>
      <c r="L199" s="188" t="s">
        <v>462</v>
      </c>
      <c r="M199" s="188" t="s">
        <v>1464</v>
      </c>
      <c r="N199" s="188" t="s">
        <v>1465</v>
      </c>
      <c r="O199" s="189" t="s">
        <v>1319</v>
      </c>
      <c r="P199" s="260">
        <v>84274.000000000029</v>
      </c>
      <c r="Q199" s="188" t="s">
        <v>1471</v>
      </c>
      <c r="R199" s="260">
        <v>0</v>
      </c>
      <c r="S199" s="260">
        <v>84274.000000000029</v>
      </c>
      <c r="T199" s="260">
        <v>84274.000000000029</v>
      </c>
      <c r="U199" s="260">
        <v>84274.000000000029</v>
      </c>
      <c r="V199" s="260">
        <v>84274.000000000029</v>
      </c>
      <c r="W199" s="260">
        <v>84274.000000000029</v>
      </c>
      <c r="X199" s="188">
        <v>100</v>
      </c>
      <c r="Y199" s="188">
        <v>100</v>
      </c>
      <c r="Z199" s="261"/>
    </row>
    <row r="200" spans="1:26" s="188" customFormat="1" ht="76.5" x14ac:dyDescent="0.2">
      <c r="A200" s="188">
        <v>16</v>
      </c>
      <c r="B200" s="188" t="s">
        <v>159</v>
      </c>
      <c r="C200" s="188" t="s">
        <v>147</v>
      </c>
      <c r="D200" s="188" t="s">
        <v>1478</v>
      </c>
      <c r="E200" s="189" t="s">
        <v>1479</v>
      </c>
      <c r="F200" s="188" t="s">
        <v>1209</v>
      </c>
      <c r="G200" s="189" t="s">
        <v>1366</v>
      </c>
      <c r="H200" s="188">
        <v>27</v>
      </c>
      <c r="I200" s="188">
        <v>0</v>
      </c>
      <c r="J200" s="188" t="s">
        <v>160</v>
      </c>
      <c r="K200" s="188" t="s">
        <v>1285</v>
      </c>
      <c r="L200" s="188" t="s">
        <v>462</v>
      </c>
      <c r="M200" s="188" t="s">
        <v>1010</v>
      </c>
      <c r="N200" s="188" t="s">
        <v>1411</v>
      </c>
      <c r="O200" s="189" t="s">
        <v>1319</v>
      </c>
      <c r="P200" s="260">
        <v>5611.5999999999995</v>
      </c>
      <c r="Q200" s="188" t="s">
        <v>1458</v>
      </c>
      <c r="R200" s="260">
        <v>0</v>
      </c>
      <c r="S200" s="260">
        <v>5611.5999999999995</v>
      </c>
      <c r="T200" s="260">
        <v>5611.5999999999995</v>
      </c>
      <c r="U200" s="260">
        <v>5611.5999999999995</v>
      </c>
      <c r="V200" s="260">
        <v>5611.5999999999995</v>
      </c>
      <c r="W200" s="260">
        <v>5611.5999999999995</v>
      </c>
      <c r="X200" s="188">
        <v>100</v>
      </c>
      <c r="Y200" s="188">
        <v>0</v>
      </c>
      <c r="Z200" s="261"/>
    </row>
    <row r="201" spans="1:26" s="188" customFormat="1" ht="76.5" x14ac:dyDescent="0.2">
      <c r="A201" s="188">
        <v>17</v>
      </c>
      <c r="B201" s="188" t="s">
        <v>159</v>
      </c>
      <c r="C201" s="188" t="s">
        <v>147</v>
      </c>
      <c r="D201" s="188" t="s">
        <v>1480</v>
      </c>
      <c r="E201" s="189" t="s">
        <v>1479</v>
      </c>
      <c r="F201" s="188" t="s">
        <v>1209</v>
      </c>
      <c r="G201" s="189" t="s">
        <v>1366</v>
      </c>
      <c r="H201" s="188">
        <v>15</v>
      </c>
      <c r="I201" s="188">
        <v>0</v>
      </c>
      <c r="J201" s="188" t="s">
        <v>160</v>
      </c>
      <c r="K201" s="188" t="s">
        <v>1285</v>
      </c>
      <c r="L201" s="188" t="s">
        <v>559</v>
      </c>
      <c r="M201" s="188" t="s">
        <v>1010</v>
      </c>
      <c r="N201" s="188" t="s">
        <v>1411</v>
      </c>
      <c r="O201" s="189" t="s">
        <v>1319</v>
      </c>
      <c r="P201" s="260">
        <v>3117.56</v>
      </c>
      <c r="Q201" s="188" t="s">
        <v>1481</v>
      </c>
      <c r="R201" s="260">
        <v>0</v>
      </c>
      <c r="S201" s="260">
        <v>3117.56</v>
      </c>
      <c r="T201" s="260">
        <v>3117.56</v>
      </c>
      <c r="U201" s="260">
        <v>3117.56</v>
      </c>
      <c r="V201" s="260">
        <v>3117.56</v>
      </c>
      <c r="W201" s="260">
        <v>3117.56</v>
      </c>
      <c r="X201" s="188">
        <v>100</v>
      </c>
      <c r="Y201" s="188">
        <v>0</v>
      </c>
      <c r="Z201" s="261"/>
    </row>
    <row r="202" spans="1:26" s="188" customFormat="1" ht="76.5" x14ac:dyDescent="0.2">
      <c r="A202" s="188">
        <v>18</v>
      </c>
      <c r="B202" s="188" t="s">
        <v>159</v>
      </c>
      <c r="C202" s="188" t="s">
        <v>147</v>
      </c>
      <c r="D202" s="188" t="s">
        <v>137</v>
      </c>
      <c r="E202" s="189" t="s">
        <v>512</v>
      </c>
      <c r="F202" s="188" t="s">
        <v>1209</v>
      </c>
      <c r="G202" s="189" t="s">
        <v>1482</v>
      </c>
      <c r="H202" s="188">
        <v>22</v>
      </c>
      <c r="I202" s="188">
        <v>22</v>
      </c>
      <c r="J202" s="188" t="s">
        <v>233</v>
      </c>
      <c r="K202" s="188" t="s">
        <v>513</v>
      </c>
      <c r="L202" s="188" t="s">
        <v>455</v>
      </c>
      <c r="M202" s="188" t="s">
        <v>454</v>
      </c>
      <c r="N202" s="188" t="s">
        <v>471</v>
      </c>
      <c r="O202" s="189" t="s">
        <v>1319</v>
      </c>
      <c r="P202" s="260">
        <v>659848.2200000002</v>
      </c>
      <c r="Q202" s="188" t="s">
        <v>1483</v>
      </c>
      <c r="R202" s="260">
        <v>0</v>
      </c>
      <c r="S202" s="260">
        <v>659848.2200000002</v>
      </c>
      <c r="T202" s="260">
        <v>659848.2200000002</v>
      </c>
      <c r="U202" s="260">
        <v>659848.2200000002</v>
      </c>
      <c r="V202" s="260">
        <v>659848.2200000002</v>
      </c>
      <c r="W202" s="260">
        <v>659848.2200000002</v>
      </c>
      <c r="X202" s="188">
        <v>100</v>
      </c>
      <c r="Y202" s="188">
        <v>100</v>
      </c>
      <c r="Z202" s="261"/>
    </row>
    <row r="203" spans="1:26" s="188" customFormat="1" ht="76.5" x14ac:dyDescent="0.2">
      <c r="A203" s="188">
        <v>19</v>
      </c>
      <c r="B203" s="188" t="s">
        <v>159</v>
      </c>
      <c r="C203" s="188" t="s">
        <v>147</v>
      </c>
      <c r="D203" s="188" t="s">
        <v>138</v>
      </c>
      <c r="E203" s="189" t="s">
        <v>512</v>
      </c>
      <c r="F203" s="188" t="s">
        <v>1186</v>
      </c>
      <c r="G203" s="189" t="s">
        <v>1484</v>
      </c>
      <c r="H203" s="188">
        <v>4</v>
      </c>
      <c r="I203" s="188">
        <v>4</v>
      </c>
      <c r="J203" s="188" t="s">
        <v>233</v>
      </c>
      <c r="K203" s="188" t="s">
        <v>469</v>
      </c>
      <c r="L203" s="188" t="s">
        <v>514</v>
      </c>
      <c r="M203" s="188" t="s">
        <v>454</v>
      </c>
      <c r="N203" s="188" t="s">
        <v>516</v>
      </c>
      <c r="O203" s="189" t="s">
        <v>1319</v>
      </c>
      <c r="P203" s="260">
        <v>124640.90999999999</v>
      </c>
      <c r="Q203" s="188" t="s">
        <v>1485</v>
      </c>
      <c r="R203" s="260">
        <v>0</v>
      </c>
      <c r="S203" s="260">
        <v>124640.90999999999</v>
      </c>
      <c r="T203" s="260">
        <v>124640.90999999999</v>
      </c>
      <c r="U203" s="260">
        <v>124640.90999999999</v>
      </c>
      <c r="V203" s="260">
        <v>124640.90999999999</v>
      </c>
      <c r="W203" s="260">
        <v>124640.90999999999</v>
      </c>
      <c r="X203" s="188">
        <v>100</v>
      </c>
      <c r="Y203" s="188">
        <v>100</v>
      </c>
      <c r="Z203" s="261"/>
    </row>
    <row r="204" spans="1:26" s="188" customFormat="1" ht="76.5" x14ac:dyDescent="0.2">
      <c r="A204" s="188">
        <v>20</v>
      </c>
      <c r="B204" s="188" t="s">
        <v>159</v>
      </c>
      <c r="C204" s="188" t="s">
        <v>147</v>
      </c>
      <c r="D204" s="188" t="s">
        <v>139</v>
      </c>
      <c r="E204" s="189" t="s">
        <v>512</v>
      </c>
      <c r="F204" s="188" t="s">
        <v>1186</v>
      </c>
      <c r="G204" s="189" t="s">
        <v>1486</v>
      </c>
      <c r="H204" s="188">
        <v>4</v>
      </c>
      <c r="I204" s="188">
        <v>4</v>
      </c>
      <c r="J204" s="188" t="s">
        <v>233</v>
      </c>
      <c r="K204" s="188" t="s">
        <v>469</v>
      </c>
      <c r="L204" s="188" t="s">
        <v>514</v>
      </c>
      <c r="M204" s="188" t="s">
        <v>454</v>
      </c>
      <c r="N204" s="188" t="s">
        <v>516</v>
      </c>
      <c r="O204" s="189" t="s">
        <v>1319</v>
      </c>
      <c r="P204" s="260">
        <v>124640.90999999999</v>
      </c>
      <c r="Q204" s="188" t="s">
        <v>1485</v>
      </c>
      <c r="R204" s="260">
        <v>0</v>
      </c>
      <c r="S204" s="260">
        <v>124640.90999999999</v>
      </c>
      <c r="T204" s="260">
        <v>124640.90999999999</v>
      </c>
      <c r="U204" s="260">
        <v>124640.90999999999</v>
      </c>
      <c r="V204" s="260">
        <v>124640.90999999999</v>
      </c>
      <c r="W204" s="260">
        <v>124640.90999999999</v>
      </c>
      <c r="X204" s="188">
        <v>100</v>
      </c>
      <c r="Y204" s="188">
        <v>100</v>
      </c>
      <c r="Z204" s="261"/>
    </row>
    <row r="205" spans="1:26" s="188" customFormat="1" ht="76.5" x14ac:dyDescent="0.2">
      <c r="A205" s="188">
        <v>21</v>
      </c>
      <c r="B205" s="188" t="s">
        <v>159</v>
      </c>
      <c r="C205" s="188" t="s">
        <v>147</v>
      </c>
      <c r="D205" s="188" t="s">
        <v>195</v>
      </c>
      <c r="E205" s="189" t="s">
        <v>512</v>
      </c>
      <c r="F205" s="188" t="s">
        <v>1186</v>
      </c>
      <c r="G205" s="189" t="s">
        <v>1487</v>
      </c>
      <c r="H205" s="188">
        <v>3</v>
      </c>
      <c r="I205" s="188">
        <v>3</v>
      </c>
      <c r="J205" s="188" t="s">
        <v>233</v>
      </c>
      <c r="K205" s="188" t="s">
        <v>469</v>
      </c>
      <c r="L205" s="188" t="s">
        <v>514</v>
      </c>
      <c r="M205" s="188" t="s">
        <v>454</v>
      </c>
      <c r="N205" s="188" t="s">
        <v>516</v>
      </c>
      <c r="O205" s="189" t="s">
        <v>1319</v>
      </c>
      <c r="P205" s="260">
        <v>94798.510000000009</v>
      </c>
      <c r="Q205" s="188" t="s">
        <v>1458</v>
      </c>
      <c r="R205" s="260">
        <v>0</v>
      </c>
      <c r="S205" s="260">
        <v>94798.510000000009</v>
      </c>
      <c r="T205" s="260">
        <v>94798.510000000009</v>
      </c>
      <c r="U205" s="260">
        <v>94798.510000000009</v>
      </c>
      <c r="V205" s="260">
        <v>94798.510000000009</v>
      </c>
      <c r="W205" s="260">
        <v>94798.510000000009</v>
      </c>
      <c r="X205" s="188">
        <v>100</v>
      </c>
      <c r="Y205" s="188">
        <v>100</v>
      </c>
      <c r="Z205" s="261"/>
    </row>
    <row r="206" spans="1:26" s="188" customFormat="1" ht="76.5" x14ac:dyDescent="0.2">
      <c r="A206" s="188">
        <v>22</v>
      </c>
      <c r="B206" s="188" t="s">
        <v>159</v>
      </c>
      <c r="C206" s="188" t="s">
        <v>147</v>
      </c>
      <c r="D206" s="188" t="s">
        <v>197</v>
      </c>
      <c r="E206" s="189" t="s">
        <v>512</v>
      </c>
      <c r="F206" s="188" t="s">
        <v>1209</v>
      </c>
      <c r="G206" s="189" t="s">
        <v>1459</v>
      </c>
      <c r="H206" s="188">
        <v>7</v>
      </c>
      <c r="I206" s="188">
        <v>7</v>
      </c>
      <c r="J206" s="188" t="s">
        <v>233</v>
      </c>
      <c r="K206" s="188" t="s">
        <v>515</v>
      </c>
      <c r="L206" s="188" t="s">
        <v>511</v>
      </c>
      <c r="M206" s="188" t="s">
        <v>516</v>
      </c>
      <c r="N206" s="188" t="s">
        <v>466</v>
      </c>
      <c r="O206" s="189" t="s">
        <v>1319</v>
      </c>
      <c r="P206" s="260">
        <v>214168.12000000008</v>
      </c>
      <c r="Q206" s="188" t="s">
        <v>1488</v>
      </c>
      <c r="R206" s="260">
        <v>0</v>
      </c>
      <c r="S206" s="260">
        <v>214168.12000000008</v>
      </c>
      <c r="T206" s="260">
        <v>214168.12000000008</v>
      </c>
      <c r="U206" s="260">
        <v>214168.12000000008</v>
      </c>
      <c r="V206" s="260">
        <v>214168.12000000008</v>
      </c>
      <c r="W206" s="260">
        <v>214168.12000000008</v>
      </c>
      <c r="X206" s="188">
        <v>100</v>
      </c>
      <c r="Y206" s="188">
        <v>100</v>
      </c>
      <c r="Z206" s="261"/>
    </row>
    <row r="207" spans="1:26" s="188" customFormat="1" ht="76.5" x14ac:dyDescent="0.2">
      <c r="A207" s="188">
        <v>23</v>
      </c>
      <c r="B207" s="188" t="s">
        <v>159</v>
      </c>
      <c r="C207" s="188" t="s">
        <v>147</v>
      </c>
      <c r="D207" s="188" t="s">
        <v>198</v>
      </c>
      <c r="E207" s="189" t="s">
        <v>512</v>
      </c>
      <c r="F207" s="188" t="s">
        <v>1209</v>
      </c>
      <c r="G207" s="189" t="s">
        <v>1489</v>
      </c>
      <c r="H207" s="188">
        <v>5</v>
      </c>
      <c r="I207" s="188">
        <v>5</v>
      </c>
      <c r="J207" s="188" t="s">
        <v>233</v>
      </c>
      <c r="K207" s="188" t="s">
        <v>515</v>
      </c>
      <c r="L207" s="188" t="s">
        <v>517</v>
      </c>
      <c r="M207" s="188" t="s">
        <v>516</v>
      </c>
      <c r="N207" s="188" t="s">
        <v>634</v>
      </c>
      <c r="O207" s="189" t="s">
        <v>1319</v>
      </c>
      <c r="P207" s="260">
        <v>154483.32000000009</v>
      </c>
      <c r="Q207" s="188" t="s">
        <v>1460</v>
      </c>
      <c r="R207" s="260">
        <v>0</v>
      </c>
      <c r="S207" s="260">
        <v>154483.32000000009</v>
      </c>
      <c r="T207" s="260">
        <v>154483.32000000009</v>
      </c>
      <c r="U207" s="260">
        <v>154483.32000000009</v>
      </c>
      <c r="V207" s="260">
        <v>154483.32000000009</v>
      </c>
      <c r="W207" s="260">
        <v>154483.32000000009</v>
      </c>
      <c r="X207" s="188">
        <v>100</v>
      </c>
      <c r="Y207" s="188">
        <v>100</v>
      </c>
      <c r="Z207" s="261"/>
    </row>
    <row r="208" spans="1:26" s="188" customFormat="1" ht="76.5" x14ac:dyDescent="0.2">
      <c r="A208" s="188">
        <v>24</v>
      </c>
      <c r="B208" s="188" t="s">
        <v>159</v>
      </c>
      <c r="C208" s="188" t="s">
        <v>147</v>
      </c>
      <c r="D208" s="188" t="s">
        <v>199</v>
      </c>
      <c r="E208" s="189" t="s">
        <v>512</v>
      </c>
      <c r="F208" s="188" t="s">
        <v>1283</v>
      </c>
      <c r="G208" s="189" t="s">
        <v>1322</v>
      </c>
      <c r="H208" s="188">
        <v>6</v>
      </c>
      <c r="I208" s="188">
        <v>6</v>
      </c>
      <c r="J208" s="188" t="s">
        <v>233</v>
      </c>
      <c r="K208" s="188" t="s">
        <v>515</v>
      </c>
      <c r="L208" s="188" t="s">
        <v>517</v>
      </c>
      <c r="M208" s="188" t="s">
        <v>516</v>
      </c>
      <c r="N208" s="188" t="s">
        <v>634</v>
      </c>
      <c r="O208" s="189" t="s">
        <v>1319</v>
      </c>
      <c r="P208" s="260">
        <v>184325.72000000009</v>
      </c>
      <c r="Q208" s="188" t="s">
        <v>1490</v>
      </c>
      <c r="R208" s="260">
        <v>0</v>
      </c>
      <c r="S208" s="260">
        <v>184325.72000000009</v>
      </c>
      <c r="T208" s="260">
        <v>184325.72000000009</v>
      </c>
      <c r="U208" s="260">
        <v>184325.72000000009</v>
      </c>
      <c r="V208" s="260">
        <v>184325.72000000009</v>
      </c>
      <c r="W208" s="260">
        <v>184325.72000000009</v>
      </c>
      <c r="X208" s="188">
        <v>100</v>
      </c>
      <c r="Y208" s="188">
        <v>100</v>
      </c>
      <c r="Z208" s="261"/>
    </row>
    <row r="209" spans="1:26" s="188" customFormat="1" ht="76.5" x14ac:dyDescent="0.2">
      <c r="A209" s="188">
        <v>25</v>
      </c>
      <c r="B209" s="188" t="s">
        <v>159</v>
      </c>
      <c r="C209" s="188" t="s">
        <v>147</v>
      </c>
      <c r="D209" s="188" t="s">
        <v>200</v>
      </c>
      <c r="E209" s="189" t="s">
        <v>512</v>
      </c>
      <c r="F209" s="188" t="s">
        <v>1283</v>
      </c>
      <c r="G209" s="189" t="s">
        <v>1320</v>
      </c>
      <c r="H209" s="188">
        <v>9</v>
      </c>
      <c r="I209" s="188">
        <v>9</v>
      </c>
      <c r="J209" s="188" t="s">
        <v>233</v>
      </c>
      <c r="K209" s="188" t="s">
        <v>518</v>
      </c>
      <c r="L209" s="188" t="s">
        <v>519</v>
      </c>
      <c r="M209" s="188" t="s">
        <v>471</v>
      </c>
      <c r="N209" s="188" t="s">
        <v>635</v>
      </c>
      <c r="O209" s="189" t="s">
        <v>1319</v>
      </c>
      <c r="P209" s="260">
        <v>273852.92000000004</v>
      </c>
      <c r="Q209" s="188" t="s">
        <v>1491</v>
      </c>
      <c r="R209" s="260">
        <v>0</v>
      </c>
      <c r="S209" s="260">
        <v>273852.92000000004</v>
      </c>
      <c r="T209" s="260">
        <v>273852.92000000004</v>
      </c>
      <c r="U209" s="260">
        <v>273852.92000000004</v>
      </c>
      <c r="V209" s="260">
        <v>273852.92000000004</v>
      </c>
      <c r="W209" s="260">
        <v>273852.92000000004</v>
      </c>
      <c r="X209" s="188">
        <v>100</v>
      </c>
      <c r="Y209" s="188">
        <v>100</v>
      </c>
      <c r="Z209" s="261"/>
    </row>
    <row r="210" spans="1:26" s="188" customFormat="1" ht="76.5" x14ac:dyDescent="0.2">
      <c r="A210" s="188">
        <v>26</v>
      </c>
      <c r="B210" s="188" t="s">
        <v>159</v>
      </c>
      <c r="C210" s="188" t="s">
        <v>147</v>
      </c>
      <c r="D210" s="188" t="s">
        <v>201</v>
      </c>
      <c r="E210" s="189" t="s">
        <v>512</v>
      </c>
      <c r="F210" s="188" t="s">
        <v>1209</v>
      </c>
      <c r="G210" s="189" t="s">
        <v>1492</v>
      </c>
      <c r="H210" s="188">
        <v>7</v>
      </c>
      <c r="I210" s="188">
        <v>7</v>
      </c>
      <c r="J210" s="188" t="s">
        <v>233</v>
      </c>
      <c r="K210" s="188" t="s">
        <v>518</v>
      </c>
      <c r="L210" s="188" t="s">
        <v>519</v>
      </c>
      <c r="M210" s="188" t="s">
        <v>471</v>
      </c>
      <c r="N210" s="188" t="s">
        <v>635</v>
      </c>
      <c r="O210" s="189" t="s">
        <v>1319</v>
      </c>
      <c r="P210" s="260">
        <v>214168.12000000008</v>
      </c>
      <c r="Q210" s="188" t="s">
        <v>1488</v>
      </c>
      <c r="R210" s="260">
        <v>0</v>
      </c>
      <c r="S210" s="260">
        <v>214168.12000000008</v>
      </c>
      <c r="T210" s="260">
        <v>214168.12000000008</v>
      </c>
      <c r="U210" s="260">
        <v>214168.12000000008</v>
      </c>
      <c r="V210" s="260">
        <v>214168.12000000008</v>
      </c>
      <c r="W210" s="260">
        <v>214168.12000000008</v>
      </c>
      <c r="X210" s="188">
        <v>100</v>
      </c>
      <c r="Y210" s="188">
        <v>100</v>
      </c>
      <c r="Z210" s="261"/>
    </row>
    <row r="211" spans="1:26" s="188" customFormat="1" ht="76.5" x14ac:dyDescent="0.2">
      <c r="A211" s="188">
        <v>27</v>
      </c>
      <c r="B211" s="188" t="s">
        <v>159</v>
      </c>
      <c r="C211" s="188" t="s">
        <v>147</v>
      </c>
      <c r="D211" s="188" t="s">
        <v>202</v>
      </c>
      <c r="E211" s="189" t="s">
        <v>512</v>
      </c>
      <c r="F211" s="188" t="s">
        <v>1186</v>
      </c>
      <c r="G211" s="189" t="s">
        <v>1404</v>
      </c>
      <c r="H211" s="188">
        <v>6</v>
      </c>
      <c r="I211" s="188">
        <v>6</v>
      </c>
      <c r="J211" s="188" t="s">
        <v>233</v>
      </c>
      <c r="K211" s="188" t="s">
        <v>518</v>
      </c>
      <c r="L211" s="188" t="s">
        <v>519</v>
      </c>
      <c r="M211" s="188" t="s">
        <v>471</v>
      </c>
      <c r="N211" s="188" t="s">
        <v>635</v>
      </c>
      <c r="O211" s="189" t="s">
        <v>1319</v>
      </c>
      <c r="P211" s="260">
        <v>184325.72000000009</v>
      </c>
      <c r="Q211" s="188" t="s">
        <v>1490</v>
      </c>
      <c r="R211" s="260">
        <v>0</v>
      </c>
      <c r="S211" s="260">
        <v>184325.72000000009</v>
      </c>
      <c r="T211" s="260">
        <v>184325.72000000009</v>
      </c>
      <c r="U211" s="260">
        <v>184325.72000000009</v>
      </c>
      <c r="V211" s="260">
        <v>184325.72000000009</v>
      </c>
      <c r="W211" s="260">
        <v>184325.72000000009</v>
      </c>
      <c r="X211" s="188">
        <v>100</v>
      </c>
      <c r="Y211" s="188">
        <v>100</v>
      </c>
      <c r="Z211" s="261"/>
    </row>
    <row r="212" spans="1:26" s="188" customFormat="1" ht="76.5" x14ac:dyDescent="0.2">
      <c r="A212" s="188">
        <v>28</v>
      </c>
      <c r="B212" s="188" t="s">
        <v>159</v>
      </c>
      <c r="C212" s="188" t="s">
        <v>147</v>
      </c>
      <c r="D212" s="188" t="s">
        <v>209</v>
      </c>
      <c r="E212" s="189" t="s">
        <v>148</v>
      </c>
      <c r="F212" s="188" t="s">
        <v>1186</v>
      </c>
      <c r="G212" s="189" t="s">
        <v>1473</v>
      </c>
      <c r="H212" s="188">
        <v>126</v>
      </c>
      <c r="I212" s="188">
        <v>126</v>
      </c>
      <c r="J212" s="188" t="s">
        <v>192</v>
      </c>
      <c r="K212" s="188" t="s">
        <v>520</v>
      </c>
      <c r="L212" s="188" t="s">
        <v>521</v>
      </c>
      <c r="M212" s="188" t="s">
        <v>570</v>
      </c>
      <c r="N212" s="188" t="s">
        <v>582</v>
      </c>
      <c r="O212" s="189" t="s">
        <v>1319</v>
      </c>
      <c r="P212" s="260">
        <v>42982.73</v>
      </c>
      <c r="Q212" s="188" t="s">
        <v>1493</v>
      </c>
      <c r="R212" s="260">
        <v>0</v>
      </c>
      <c r="S212" s="260">
        <v>42982.73</v>
      </c>
      <c r="T212" s="260">
        <v>42982.73</v>
      </c>
      <c r="U212" s="260">
        <v>42982.73</v>
      </c>
      <c r="V212" s="260">
        <v>42982.73</v>
      </c>
      <c r="W212" s="260">
        <v>42982.73</v>
      </c>
      <c r="X212" s="188">
        <v>100</v>
      </c>
      <c r="Y212" s="188">
        <v>100</v>
      </c>
      <c r="Z212" s="261"/>
    </row>
    <row r="213" spans="1:26" s="188" customFormat="1" ht="76.5" x14ac:dyDescent="0.2">
      <c r="A213" s="188">
        <v>29</v>
      </c>
      <c r="B213" s="188" t="s">
        <v>159</v>
      </c>
      <c r="C213" s="188" t="s">
        <v>147</v>
      </c>
      <c r="D213" s="188" t="s">
        <v>210</v>
      </c>
      <c r="E213" s="189" t="s">
        <v>148</v>
      </c>
      <c r="F213" s="188" t="s">
        <v>1209</v>
      </c>
      <c r="G213" s="189" t="s">
        <v>1482</v>
      </c>
      <c r="H213" s="188">
        <v>186.25</v>
      </c>
      <c r="I213" s="188">
        <v>186.25</v>
      </c>
      <c r="J213" s="188" t="s">
        <v>192</v>
      </c>
      <c r="K213" s="188" t="s">
        <v>520</v>
      </c>
      <c r="L213" s="188" t="s">
        <v>521</v>
      </c>
      <c r="M213" s="188" t="s">
        <v>570</v>
      </c>
      <c r="N213" s="188" t="s">
        <v>582</v>
      </c>
      <c r="O213" s="189" t="s">
        <v>1319</v>
      </c>
      <c r="P213" s="260">
        <v>63535.98</v>
      </c>
      <c r="Q213" s="188" t="s">
        <v>1460</v>
      </c>
      <c r="R213" s="260">
        <v>0</v>
      </c>
      <c r="S213" s="260">
        <v>63535.98</v>
      </c>
      <c r="T213" s="260">
        <v>63535.98</v>
      </c>
      <c r="U213" s="260">
        <v>63535.98</v>
      </c>
      <c r="V213" s="260">
        <v>63535.98</v>
      </c>
      <c r="W213" s="260">
        <v>63535.98</v>
      </c>
      <c r="X213" s="188">
        <v>100</v>
      </c>
      <c r="Y213" s="188">
        <v>100</v>
      </c>
      <c r="Z213" s="261"/>
    </row>
    <row r="214" spans="1:26" s="188" customFormat="1" ht="76.5" x14ac:dyDescent="0.2">
      <c r="A214" s="188">
        <v>30</v>
      </c>
      <c r="B214" s="188" t="s">
        <v>159</v>
      </c>
      <c r="C214" s="188" t="s">
        <v>147</v>
      </c>
      <c r="D214" s="188" t="s">
        <v>211</v>
      </c>
      <c r="E214" s="189" t="s">
        <v>148</v>
      </c>
      <c r="F214" s="188" t="s">
        <v>1186</v>
      </c>
      <c r="G214" s="189" t="s">
        <v>1487</v>
      </c>
      <c r="H214" s="188">
        <v>76.97</v>
      </c>
      <c r="I214" s="188">
        <v>76.97</v>
      </c>
      <c r="J214" s="188" t="s">
        <v>192</v>
      </c>
      <c r="K214" s="188" t="s">
        <v>520</v>
      </c>
      <c r="L214" s="188" t="s">
        <v>521</v>
      </c>
      <c r="M214" s="188" t="s">
        <v>570</v>
      </c>
      <c r="N214" s="188" t="s">
        <v>582</v>
      </c>
      <c r="O214" s="189" t="s">
        <v>1319</v>
      </c>
      <c r="P214" s="260">
        <v>26256.990000000009</v>
      </c>
      <c r="Q214" s="188" t="s">
        <v>1485</v>
      </c>
      <c r="R214" s="260">
        <v>0</v>
      </c>
      <c r="S214" s="260">
        <v>26256.990000000009</v>
      </c>
      <c r="T214" s="260">
        <v>26256.990000000009</v>
      </c>
      <c r="U214" s="260">
        <v>26256.990000000009</v>
      </c>
      <c r="V214" s="260">
        <v>26256.990000000009</v>
      </c>
      <c r="W214" s="260">
        <v>26256.990000000009</v>
      </c>
      <c r="X214" s="188">
        <v>100</v>
      </c>
      <c r="Y214" s="188">
        <v>100</v>
      </c>
      <c r="Z214" s="261"/>
    </row>
    <row r="215" spans="1:26" s="188" customFormat="1" ht="76.5" x14ac:dyDescent="0.2">
      <c r="A215" s="188">
        <v>31</v>
      </c>
      <c r="B215" s="188" t="s">
        <v>159</v>
      </c>
      <c r="C215" s="188" t="s">
        <v>147</v>
      </c>
      <c r="D215" s="188" t="s">
        <v>212</v>
      </c>
      <c r="E215" s="189" t="s">
        <v>148</v>
      </c>
      <c r="F215" s="188" t="s">
        <v>1209</v>
      </c>
      <c r="G215" s="189" t="s">
        <v>1492</v>
      </c>
      <c r="H215" s="188">
        <v>86.68</v>
      </c>
      <c r="I215" s="188">
        <v>86.68</v>
      </c>
      <c r="J215" s="188" t="s">
        <v>192</v>
      </c>
      <c r="K215" s="188" t="s">
        <v>522</v>
      </c>
      <c r="L215" s="188" t="s">
        <v>523</v>
      </c>
      <c r="M215" s="188" t="s">
        <v>582</v>
      </c>
      <c r="N215" s="188" t="s">
        <v>692</v>
      </c>
      <c r="O215" s="189" t="s">
        <v>1319</v>
      </c>
      <c r="P215" s="260">
        <v>29569.400000000009</v>
      </c>
      <c r="Q215" s="188" t="s">
        <v>1458</v>
      </c>
      <c r="R215" s="260">
        <v>0</v>
      </c>
      <c r="S215" s="260">
        <v>29569.400000000009</v>
      </c>
      <c r="T215" s="260">
        <v>29569.400000000009</v>
      </c>
      <c r="U215" s="260">
        <v>29569.400000000009</v>
      </c>
      <c r="V215" s="260">
        <v>29569.400000000009</v>
      </c>
      <c r="W215" s="260">
        <v>29569.400000000009</v>
      </c>
      <c r="X215" s="188">
        <v>100</v>
      </c>
      <c r="Y215" s="188">
        <v>100</v>
      </c>
      <c r="Z215" s="261"/>
    </row>
    <row r="216" spans="1:26" s="188" customFormat="1" ht="76.5" x14ac:dyDescent="0.2">
      <c r="A216" s="188">
        <v>32</v>
      </c>
      <c r="B216" s="188" t="s">
        <v>159</v>
      </c>
      <c r="C216" s="188" t="s">
        <v>147</v>
      </c>
      <c r="D216" s="188" t="s">
        <v>213</v>
      </c>
      <c r="E216" s="189" t="s">
        <v>148</v>
      </c>
      <c r="F216" s="188" t="s">
        <v>1186</v>
      </c>
      <c r="G216" s="189" t="s">
        <v>1404</v>
      </c>
      <c r="H216" s="188">
        <v>103.38</v>
      </c>
      <c r="I216" s="188">
        <v>103.38</v>
      </c>
      <c r="J216" s="188" t="s">
        <v>192</v>
      </c>
      <c r="K216" s="188" t="s">
        <v>522</v>
      </c>
      <c r="L216" s="188" t="s">
        <v>523</v>
      </c>
      <c r="M216" s="188" t="s">
        <v>582</v>
      </c>
      <c r="N216" s="188" t="s">
        <v>687</v>
      </c>
      <c r="O216" s="189" t="s">
        <v>1319</v>
      </c>
      <c r="P216" s="260">
        <v>35266.31</v>
      </c>
      <c r="Q216" s="188" t="s">
        <v>1458</v>
      </c>
      <c r="R216" s="260">
        <v>0</v>
      </c>
      <c r="S216" s="260">
        <v>35266.31</v>
      </c>
      <c r="T216" s="260">
        <v>35266.31</v>
      </c>
      <c r="U216" s="260">
        <v>35266.31</v>
      </c>
      <c r="V216" s="260">
        <v>35266.31</v>
      </c>
      <c r="W216" s="260">
        <v>35266.31</v>
      </c>
      <c r="X216" s="188">
        <v>100</v>
      </c>
      <c r="Y216" s="188">
        <v>100</v>
      </c>
      <c r="Z216" s="261"/>
    </row>
    <row r="217" spans="1:26" s="188" customFormat="1" ht="76.5" x14ac:dyDescent="0.2">
      <c r="A217" s="188">
        <v>33</v>
      </c>
      <c r="B217" s="188" t="s">
        <v>159</v>
      </c>
      <c r="C217" s="188" t="s">
        <v>147</v>
      </c>
      <c r="D217" s="188" t="s">
        <v>214</v>
      </c>
      <c r="E217" s="189" t="s">
        <v>148</v>
      </c>
      <c r="F217" s="188" t="s">
        <v>1209</v>
      </c>
      <c r="G217" s="189" t="s">
        <v>1400</v>
      </c>
      <c r="H217" s="188">
        <v>138.93</v>
      </c>
      <c r="I217" s="188">
        <v>138.93</v>
      </c>
      <c r="J217" s="188" t="s">
        <v>192</v>
      </c>
      <c r="K217" s="188" t="s">
        <v>522</v>
      </c>
      <c r="L217" s="188" t="s">
        <v>523</v>
      </c>
      <c r="M217" s="188" t="s">
        <v>582</v>
      </c>
      <c r="N217" s="188" t="s">
        <v>687</v>
      </c>
      <c r="O217" s="189" t="s">
        <v>1319</v>
      </c>
      <c r="P217" s="260">
        <v>47393.59</v>
      </c>
      <c r="Q217" s="188" t="s">
        <v>1485</v>
      </c>
      <c r="R217" s="260">
        <v>0</v>
      </c>
      <c r="S217" s="260">
        <v>47393.59</v>
      </c>
      <c r="T217" s="260">
        <v>47393.59</v>
      </c>
      <c r="U217" s="260">
        <v>47393.59</v>
      </c>
      <c r="V217" s="260">
        <v>47393.59</v>
      </c>
      <c r="W217" s="260">
        <v>47393.59</v>
      </c>
      <c r="X217" s="188">
        <v>100</v>
      </c>
      <c r="Y217" s="188">
        <v>100</v>
      </c>
      <c r="Z217" s="261"/>
    </row>
    <row r="218" spans="1:26" s="188" customFormat="1" ht="76.5" x14ac:dyDescent="0.2">
      <c r="A218" s="188">
        <v>34</v>
      </c>
      <c r="B218" s="188" t="s">
        <v>159</v>
      </c>
      <c r="C218" s="188" t="s">
        <v>147</v>
      </c>
      <c r="D218" s="188" t="s">
        <v>434</v>
      </c>
      <c r="E218" s="189" t="s">
        <v>148</v>
      </c>
      <c r="F218" s="188" t="s">
        <v>1209</v>
      </c>
      <c r="G218" s="189" t="s">
        <v>1489</v>
      </c>
      <c r="H218" s="188">
        <v>234.08</v>
      </c>
      <c r="I218" s="188">
        <v>234.08</v>
      </c>
      <c r="J218" s="188" t="s">
        <v>192</v>
      </c>
      <c r="K218" s="188" t="s">
        <v>522</v>
      </c>
      <c r="L218" s="188" t="s">
        <v>524</v>
      </c>
      <c r="M218" s="188" t="s">
        <v>582</v>
      </c>
      <c r="N218" s="188" t="s">
        <v>455</v>
      </c>
      <c r="O218" s="189" t="s">
        <v>1319</v>
      </c>
      <c r="P218" s="260">
        <v>79852.37000000001</v>
      </c>
      <c r="Q218" s="188" t="s">
        <v>1491</v>
      </c>
      <c r="R218" s="260">
        <v>0</v>
      </c>
      <c r="S218" s="260">
        <v>79852.37000000001</v>
      </c>
      <c r="T218" s="260">
        <v>79852.37000000001</v>
      </c>
      <c r="U218" s="260">
        <v>79852.37000000001</v>
      </c>
      <c r="V218" s="260">
        <v>79852.37000000001</v>
      </c>
      <c r="W218" s="260">
        <v>79852.37000000001</v>
      </c>
      <c r="X218" s="188">
        <v>100</v>
      </c>
      <c r="Y218" s="188">
        <v>100</v>
      </c>
      <c r="Z218" s="261"/>
    </row>
    <row r="219" spans="1:26" s="188" customFormat="1" ht="76.5" x14ac:dyDescent="0.2">
      <c r="A219" s="188">
        <v>35</v>
      </c>
      <c r="B219" s="188" t="s">
        <v>159</v>
      </c>
      <c r="C219" s="188" t="s">
        <v>147</v>
      </c>
      <c r="D219" s="188" t="s">
        <v>435</v>
      </c>
      <c r="E219" s="189" t="s">
        <v>148</v>
      </c>
      <c r="F219" s="188" t="s">
        <v>1209</v>
      </c>
      <c r="G219" s="189" t="s">
        <v>1459</v>
      </c>
      <c r="H219" s="188">
        <v>61.93</v>
      </c>
      <c r="I219" s="188">
        <v>61.93</v>
      </c>
      <c r="J219" s="188" t="s">
        <v>192</v>
      </c>
      <c r="K219" s="188" t="s">
        <v>525</v>
      </c>
      <c r="L219" s="188" t="s">
        <v>526</v>
      </c>
      <c r="M219" s="188" t="s">
        <v>687</v>
      </c>
      <c r="N219" s="188" t="s">
        <v>511</v>
      </c>
      <c r="O219" s="189" t="s">
        <v>1319</v>
      </c>
      <c r="P219" s="260">
        <v>21126.359999999997</v>
      </c>
      <c r="Q219" s="188" t="s">
        <v>1462</v>
      </c>
      <c r="R219" s="260">
        <v>0</v>
      </c>
      <c r="S219" s="260">
        <v>21126.359999999997</v>
      </c>
      <c r="T219" s="260">
        <v>21126.359999999997</v>
      </c>
      <c r="U219" s="260">
        <v>21126.359999999997</v>
      </c>
      <c r="V219" s="260">
        <v>21126.359999999997</v>
      </c>
      <c r="W219" s="260">
        <v>21126.359999999997</v>
      </c>
      <c r="X219" s="188">
        <v>100</v>
      </c>
      <c r="Y219" s="188">
        <v>100</v>
      </c>
      <c r="Z219" s="261"/>
    </row>
    <row r="220" spans="1:26" s="188" customFormat="1" ht="76.5" x14ac:dyDescent="0.2">
      <c r="A220" s="188">
        <v>36</v>
      </c>
      <c r="B220" s="188" t="s">
        <v>159</v>
      </c>
      <c r="C220" s="188" t="s">
        <v>147</v>
      </c>
      <c r="D220" s="188" t="s">
        <v>436</v>
      </c>
      <c r="E220" s="189" t="s">
        <v>148</v>
      </c>
      <c r="F220" s="188" t="s">
        <v>1283</v>
      </c>
      <c r="G220" s="189" t="s">
        <v>1320</v>
      </c>
      <c r="H220" s="188">
        <v>158.11000000000001</v>
      </c>
      <c r="I220" s="188">
        <v>158.11000000000001</v>
      </c>
      <c r="J220" s="188" t="s">
        <v>192</v>
      </c>
      <c r="K220" s="188" t="s">
        <v>525</v>
      </c>
      <c r="L220" s="188" t="s">
        <v>526</v>
      </c>
      <c r="M220" s="188" t="s">
        <v>687</v>
      </c>
      <c r="N220" s="188" t="s">
        <v>511</v>
      </c>
      <c r="O220" s="189" t="s">
        <v>1319</v>
      </c>
      <c r="P220" s="260">
        <v>53477.98</v>
      </c>
      <c r="Q220" s="188" t="s">
        <v>1490</v>
      </c>
      <c r="R220" s="260">
        <v>0</v>
      </c>
      <c r="S220" s="260">
        <v>53477.98</v>
      </c>
      <c r="T220" s="260">
        <v>53477.98</v>
      </c>
      <c r="U220" s="260">
        <v>53477.98</v>
      </c>
      <c r="V220" s="260">
        <v>53477.98</v>
      </c>
      <c r="W220" s="260">
        <v>53477.98</v>
      </c>
      <c r="X220" s="188">
        <v>100</v>
      </c>
      <c r="Y220" s="188">
        <v>100</v>
      </c>
      <c r="Z220" s="261"/>
    </row>
    <row r="221" spans="1:26" s="188" customFormat="1" ht="76.5" x14ac:dyDescent="0.2">
      <c r="A221" s="188">
        <v>37</v>
      </c>
      <c r="B221" s="188" t="s">
        <v>159</v>
      </c>
      <c r="C221" s="188" t="s">
        <v>147</v>
      </c>
      <c r="D221" s="188" t="s">
        <v>215</v>
      </c>
      <c r="E221" s="189" t="s">
        <v>148</v>
      </c>
      <c r="F221" s="188" t="s">
        <v>1209</v>
      </c>
      <c r="G221" s="189" t="s">
        <v>1417</v>
      </c>
      <c r="H221" s="188">
        <v>217.2</v>
      </c>
      <c r="I221" s="188">
        <v>217.2</v>
      </c>
      <c r="J221" s="188" t="s">
        <v>192</v>
      </c>
      <c r="K221" s="188" t="s">
        <v>522</v>
      </c>
      <c r="L221" s="188" t="s">
        <v>524</v>
      </c>
      <c r="M221" s="188" t="s">
        <v>582</v>
      </c>
      <c r="N221" s="188" t="s">
        <v>455</v>
      </c>
      <c r="O221" s="189" t="s">
        <v>1319</v>
      </c>
      <c r="P221" s="260">
        <v>74094.050000000017</v>
      </c>
      <c r="Q221" s="188" t="s">
        <v>1488</v>
      </c>
      <c r="R221" s="260">
        <v>0</v>
      </c>
      <c r="S221" s="260">
        <v>74094.050000000017</v>
      </c>
      <c r="T221" s="260">
        <v>74094.050000000017</v>
      </c>
      <c r="U221" s="260">
        <v>74094.050000000017</v>
      </c>
      <c r="V221" s="260">
        <v>74094.050000000017</v>
      </c>
      <c r="W221" s="260">
        <v>74094.050000000017</v>
      </c>
      <c r="X221" s="188">
        <v>100</v>
      </c>
      <c r="Y221" s="188">
        <v>100</v>
      </c>
      <c r="Z221" s="261"/>
    </row>
    <row r="222" spans="1:26" s="188" customFormat="1" ht="76.5" x14ac:dyDescent="0.2">
      <c r="A222" s="188">
        <v>38</v>
      </c>
      <c r="B222" s="188" t="s">
        <v>159</v>
      </c>
      <c r="C222" s="188" t="s">
        <v>147</v>
      </c>
      <c r="D222" s="188" t="s">
        <v>693</v>
      </c>
      <c r="E222" s="189" t="s">
        <v>694</v>
      </c>
      <c r="F222" s="188" t="s">
        <v>1209</v>
      </c>
      <c r="G222" s="189" t="s">
        <v>1360</v>
      </c>
      <c r="H222" s="188">
        <v>15</v>
      </c>
      <c r="I222" s="188">
        <v>15</v>
      </c>
      <c r="J222" s="188" t="s">
        <v>233</v>
      </c>
      <c r="K222" s="188" t="s">
        <v>695</v>
      </c>
      <c r="L222" s="188" t="s">
        <v>475</v>
      </c>
      <c r="M222" s="188" t="s">
        <v>994</v>
      </c>
      <c r="N222" s="188" t="s">
        <v>995</v>
      </c>
      <c r="O222" s="189" t="s">
        <v>1319</v>
      </c>
      <c r="P222" s="260">
        <v>456895.58000000007</v>
      </c>
      <c r="Q222" s="188" t="s">
        <v>1466</v>
      </c>
      <c r="R222" s="260">
        <v>0</v>
      </c>
      <c r="S222" s="260">
        <v>456895.58000000007</v>
      </c>
      <c r="T222" s="260">
        <v>456895.58000000007</v>
      </c>
      <c r="U222" s="260">
        <v>456895.58000000007</v>
      </c>
      <c r="V222" s="260">
        <v>456895.58000000007</v>
      </c>
      <c r="W222" s="260">
        <v>456895.58000000007</v>
      </c>
      <c r="X222" s="188">
        <v>100</v>
      </c>
      <c r="Y222" s="188">
        <v>100</v>
      </c>
      <c r="Z222" s="261"/>
    </row>
    <row r="223" spans="1:26" s="188" customFormat="1" ht="76.5" x14ac:dyDescent="0.2">
      <c r="A223" s="188">
        <v>39</v>
      </c>
      <c r="B223" s="188" t="s">
        <v>159</v>
      </c>
      <c r="C223" s="188" t="s">
        <v>147</v>
      </c>
      <c r="D223" s="188" t="s">
        <v>696</v>
      </c>
      <c r="E223" s="189" t="s">
        <v>694</v>
      </c>
      <c r="F223" s="188" t="s">
        <v>1209</v>
      </c>
      <c r="G223" s="189" t="s">
        <v>1356</v>
      </c>
      <c r="H223" s="188">
        <v>3</v>
      </c>
      <c r="I223" s="188">
        <v>3</v>
      </c>
      <c r="J223" s="188" t="s">
        <v>233</v>
      </c>
      <c r="K223" s="188" t="s">
        <v>695</v>
      </c>
      <c r="L223" s="188" t="s">
        <v>475</v>
      </c>
      <c r="M223" s="188" t="s">
        <v>994</v>
      </c>
      <c r="N223" s="188" t="s">
        <v>996</v>
      </c>
      <c r="O223" s="189" t="s">
        <v>1319</v>
      </c>
      <c r="P223" s="260">
        <v>97566.720000000016</v>
      </c>
      <c r="Q223" s="188" t="s">
        <v>1458</v>
      </c>
      <c r="R223" s="260">
        <v>0</v>
      </c>
      <c r="S223" s="260">
        <v>97566.720000000016</v>
      </c>
      <c r="T223" s="260">
        <v>97566.720000000016</v>
      </c>
      <c r="U223" s="260">
        <v>97566.720000000016</v>
      </c>
      <c r="V223" s="260">
        <v>97566.720000000016</v>
      </c>
      <c r="W223" s="260">
        <v>97566.720000000016</v>
      </c>
      <c r="X223" s="188">
        <v>100</v>
      </c>
      <c r="Y223" s="188">
        <v>100</v>
      </c>
      <c r="Z223" s="261"/>
    </row>
    <row r="224" spans="1:26" s="188" customFormat="1" ht="76.5" x14ac:dyDescent="0.2">
      <c r="A224" s="188">
        <v>40</v>
      </c>
      <c r="B224" s="188" t="s">
        <v>159</v>
      </c>
      <c r="C224" s="188" t="s">
        <v>147</v>
      </c>
      <c r="D224" s="188" t="s">
        <v>697</v>
      </c>
      <c r="E224" s="189" t="s">
        <v>694</v>
      </c>
      <c r="F224" s="188" t="s">
        <v>1186</v>
      </c>
      <c r="G224" s="189" t="s">
        <v>1494</v>
      </c>
      <c r="H224" s="188">
        <v>3</v>
      </c>
      <c r="I224" s="188">
        <v>3</v>
      </c>
      <c r="J224" s="188" t="s">
        <v>233</v>
      </c>
      <c r="K224" s="188" t="s">
        <v>695</v>
      </c>
      <c r="L224" s="188" t="s">
        <v>475</v>
      </c>
      <c r="M224" s="188" t="s">
        <v>994</v>
      </c>
      <c r="N224" s="188" t="s">
        <v>995</v>
      </c>
      <c r="O224" s="189" t="s">
        <v>1319</v>
      </c>
      <c r="P224" s="260">
        <v>97566.720000000016</v>
      </c>
      <c r="Q224" s="188" t="s">
        <v>1458</v>
      </c>
      <c r="R224" s="260">
        <v>0</v>
      </c>
      <c r="S224" s="260">
        <v>97566.720000000016</v>
      </c>
      <c r="T224" s="260">
        <v>97566.720000000016</v>
      </c>
      <c r="U224" s="260">
        <v>97566.720000000016</v>
      </c>
      <c r="V224" s="260">
        <v>97566.720000000016</v>
      </c>
      <c r="W224" s="260">
        <v>97566.720000000016</v>
      </c>
      <c r="X224" s="188">
        <v>100</v>
      </c>
      <c r="Y224" s="188">
        <v>100</v>
      </c>
      <c r="Z224" s="261"/>
    </row>
    <row r="225" spans="1:26" s="188" customFormat="1" ht="76.5" x14ac:dyDescent="0.2">
      <c r="A225" s="188">
        <v>41</v>
      </c>
      <c r="B225" s="188" t="s">
        <v>159</v>
      </c>
      <c r="C225" s="188" t="s">
        <v>147</v>
      </c>
      <c r="D225" s="188" t="s">
        <v>698</v>
      </c>
      <c r="E225" s="189" t="s">
        <v>694</v>
      </c>
      <c r="F225" s="188" t="s">
        <v>1209</v>
      </c>
      <c r="G225" s="189" t="s">
        <v>1457</v>
      </c>
      <c r="H225" s="188">
        <v>4</v>
      </c>
      <c r="I225" s="188">
        <v>4</v>
      </c>
      <c r="J225" s="188" t="s">
        <v>233</v>
      </c>
      <c r="K225" s="188" t="s">
        <v>695</v>
      </c>
      <c r="L225" s="188" t="s">
        <v>475</v>
      </c>
      <c r="M225" s="188" t="s">
        <v>994</v>
      </c>
      <c r="N225" s="188" t="s">
        <v>995</v>
      </c>
      <c r="O225" s="189" t="s">
        <v>1319</v>
      </c>
      <c r="P225" s="260">
        <v>138327.67999999999</v>
      </c>
      <c r="Q225" s="188" t="s">
        <v>1460</v>
      </c>
      <c r="R225" s="260">
        <v>0</v>
      </c>
      <c r="S225" s="260">
        <v>138327.67999999999</v>
      </c>
      <c r="T225" s="260">
        <v>138327.67999999999</v>
      </c>
      <c r="U225" s="260">
        <v>138327.67999999999</v>
      </c>
      <c r="V225" s="260">
        <v>138327.67999999999</v>
      </c>
      <c r="W225" s="260">
        <v>138327.67999999999</v>
      </c>
      <c r="X225" s="188">
        <v>100</v>
      </c>
      <c r="Y225" s="188">
        <v>100</v>
      </c>
      <c r="Z225" s="261"/>
    </row>
    <row r="226" spans="1:26" s="188" customFormat="1" ht="76.5" x14ac:dyDescent="0.2">
      <c r="A226" s="188">
        <v>42</v>
      </c>
      <c r="B226" s="188" t="s">
        <v>159</v>
      </c>
      <c r="C226" s="188" t="s">
        <v>147</v>
      </c>
      <c r="D226" s="188" t="s">
        <v>699</v>
      </c>
      <c r="E226" s="189" t="s">
        <v>694</v>
      </c>
      <c r="F226" s="188" t="s">
        <v>1186</v>
      </c>
      <c r="G226" s="189" t="s">
        <v>1457</v>
      </c>
      <c r="H226" s="188">
        <v>2</v>
      </c>
      <c r="I226" s="188">
        <v>2</v>
      </c>
      <c r="J226" s="188" t="s">
        <v>233</v>
      </c>
      <c r="K226" s="188" t="s">
        <v>695</v>
      </c>
      <c r="L226" s="188" t="s">
        <v>475</v>
      </c>
      <c r="M226" s="188" t="s">
        <v>994</v>
      </c>
      <c r="N226" s="188" t="s">
        <v>995</v>
      </c>
      <c r="O226" s="189" t="s">
        <v>1319</v>
      </c>
      <c r="P226" s="260">
        <v>57047.13</v>
      </c>
      <c r="Q226" s="188" t="s">
        <v>1462</v>
      </c>
      <c r="R226" s="260">
        <v>0</v>
      </c>
      <c r="S226" s="260">
        <v>57047.13</v>
      </c>
      <c r="T226" s="260">
        <v>57047.13</v>
      </c>
      <c r="U226" s="260">
        <v>57047.13</v>
      </c>
      <c r="V226" s="260">
        <v>57047.13</v>
      </c>
      <c r="W226" s="260">
        <v>57047.13</v>
      </c>
      <c r="X226" s="188">
        <v>100</v>
      </c>
      <c r="Y226" s="188">
        <v>100</v>
      </c>
      <c r="Z226" s="261"/>
    </row>
    <row r="227" spans="1:26" s="188" customFormat="1" ht="76.5" x14ac:dyDescent="0.2">
      <c r="A227" s="188">
        <v>43</v>
      </c>
      <c r="B227" s="188" t="s">
        <v>159</v>
      </c>
      <c r="C227" s="188" t="s">
        <v>147</v>
      </c>
      <c r="D227" s="188" t="s">
        <v>700</v>
      </c>
      <c r="E227" s="189" t="s">
        <v>694</v>
      </c>
      <c r="F227" s="188" t="s">
        <v>1186</v>
      </c>
      <c r="G227" s="189" t="s">
        <v>1346</v>
      </c>
      <c r="H227" s="188">
        <v>5</v>
      </c>
      <c r="I227" s="188">
        <v>5</v>
      </c>
      <c r="J227" s="188" t="s">
        <v>233</v>
      </c>
      <c r="K227" s="188" t="s">
        <v>695</v>
      </c>
      <c r="L227" s="188" t="s">
        <v>475</v>
      </c>
      <c r="M227" s="188" t="s">
        <v>994</v>
      </c>
      <c r="N227" s="188" t="s">
        <v>995</v>
      </c>
      <c r="O227" s="189" t="s">
        <v>1319</v>
      </c>
      <c r="P227" s="260">
        <v>159119.07000000009</v>
      </c>
      <c r="Q227" s="188" t="s">
        <v>1460</v>
      </c>
      <c r="R227" s="260">
        <v>0</v>
      </c>
      <c r="S227" s="260">
        <v>159119.07000000009</v>
      </c>
      <c r="T227" s="260">
        <v>159119.07000000009</v>
      </c>
      <c r="U227" s="260">
        <v>159119.07000000009</v>
      </c>
      <c r="V227" s="260">
        <v>159119.07000000009</v>
      </c>
      <c r="W227" s="260">
        <v>159119.07000000009</v>
      </c>
      <c r="X227" s="188">
        <v>100</v>
      </c>
      <c r="Y227" s="188">
        <v>100</v>
      </c>
      <c r="Z227" s="261"/>
    </row>
    <row r="228" spans="1:26" s="188" customFormat="1" ht="76.5" x14ac:dyDescent="0.2">
      <c r="A228" s="188">
        <v>44</v>
      </c>
      <c r="B228" s="188" t="s">
        <v>159</v>
      </c>
      <c r="C228" s="188" t="s">
        <v>147</v>
      </c>
      <c r="D228" s="188" t="s">
        <v>701</v>
      </c>
      <c r="E228" s="189" t="s">
        <v>694</v>
      </c>
      <c r="F228" s="188" t="s">
        <v>1186</v>
      </c>
      <c r="G228" s="189" t="s">
        <v>1495</v>
      </c>
      <c r="H228" s="188">
        <v>2</v>
      </c>
      <c r="I228" s="188">
        <v>2</v>
      </c>
      <c r="J228" s="188" t="s">
        <v>233</v>
      </c>
      <c r="K228" s="188" t="s">
        <v>695</v>
      </c>
      <c r="L228" s="188" t="s">
        <v>475</v>
      </c>
      <c r="M228" s="188" t="s">
        <v>994</v>
      </c>
      <c r="N228" s="188" t="s">
        <v>995</v>
      </c>
      <c r="O228" s="189" t="s">
        <v>1319</v>
      </c>
      <c r="P228" s="260">
        <v>66786.690000000017</v>
      </c>
      <c r="Q228" s="188" t="s">
        <v>1462</v>
      </c>
      <c r="R228" s="260">
        <v>0</v>
      </c>
      <c r="S228" s="260">
        <v>66786.690000000017</v>
      </c>
      <c r="T228" s="260">
        <v>66786.690000000017</v>
      </c>
      <c r="U228" s="260">
        <v>66786.690000000017</v>
      </c>
      <c r="V228" s="260">
        <v>66786.690000000017</v>
      </c>
      <c r="W228" s="260">
        <v>66786.690000000017</v>
      </c>
      <c r="X228" s="188">
        <v>100</v>
      </c>
      <c r="Y228" s="188">
        <v>100</v>
      </c>
      <c r="Z228" s="261"/>
    </row>
    <row r="229" spans="1:26" s="188" customFormat="1" ht="76.5" x14ac:dyDescent="0.2">
      <c r="A229" s="188">
        <v>45</v>
      </c>
      <c r="B229" s="188" t="s">
        <v>159</v>
      </c>
      <c r="C229" s="188" t="s">
        <v>147</v>
      </c>
      <c r="D229" s="188" t="s">
        <v>702</v>
      </c>
      <c r="E229" s="189" t="s">
        <v>694</v>
      </c>
      <c r="F229" s="188" t="s">
        <v>1186</v>
      </c>
      <c r="G229" s="189" t="s">
        <v>1496</v>
      </c>
      <c r="H229" s="188">
        <v>4</v>
      </c>
      <c r="I229" s="188">
        <v>4</v>
      </c>
      <c r="J229" s="188" t="s">
        <v>233</v>
      </c>
      <c r="K229" s="188" t="s">
        <v>695</v>
      </c>
      <c r="L229" s="188" t="s">
        <v>475</v>
      </c>
      <c r="M229" s="188" t="s">
        <v>994</v>
      </c>
      <c r="N229" s="188" t="s">
        <v>995</v>
      </c>
      <c r="O229" s="189" t="s">
        <v>1319</v>
      </c>
      <c r="P229" s="260">
        <v>128653.23</v>
      </c>
      <c r="Q229" s="188" t="s">
        <v>1485</v>
      </c>
      <c r="R229" s="260">
        <v>0</v>
      </c>
      <c r="S229" s="260">
        <v>128653.23</v>
      </c>
      <c r="T229" s="260">
        <v>128653.23</v>
      </c>
      <c r="U229" s="260">
        <v>128653.23</v>
      </c>
      <c r="V229" s="260">
        <v>128653.23</v>
      </c>
      <c r="W229" s="260">
        <v>128653.23</v>
      </c>
      <c r="X229" s="188">
        <v>100</v>
      </c>
      <c r="Y229" s="188">
        <v>100</v>
      </c>
      <c r="Z229" s="261"/>
    </row>
    <row r="230" spans="1:26" s="188" customFormat="1" ht="76.5" x14ac:dyDescent="0.2">
      <c r="A230" s="188">
        <v>46</v>
      </c>
      <c r="B230" s="188" t="s">
        <v>159</v>
      </c>
      <c r="C230" s="188" t="s">
        <v>147</v>
      </c>
      <c r="D230" s="188" t="s">
        <v>703</v>
      </c>
      <c r="E230" s="189" t="s">
        <v>694</v>
      </c>
      <c r="F230" s="188" t="s">
        <v>1209</v>
      </c>
      <c r="G230" s="189" t="s">
        <v>1434</v>
      </c>
      <c r="H230" s="188">
        <v>4</v>
      </c>
      <c r="I230" s="188">
        <v>4</v>
      </c>
      <c r="J230" s="188" t="s">
        <v>233</v>
      </c>
      <c r="K230" s="188" t="s">
        <v>695</v>
      </c>
      <c r="L230" s="188" t="s">
        <v>475</v>
      </c>
      <c r="M230" s="188" t="s">
        <v>994</v>
      </c>
      <c r="N230" s="188" t="s">
        <v>995</v>
      </c>
      <c r="O230" s="189" t="s">
        <v>1319</v>
      </c>
      <c r="P230" s="260">
        <v>127810.57999999999</v>
      </c>
      <c r="Q230" s="188" t="s">
        <v>1485</v>
      </c>
      <c r="R230" s="260">
        <v>0</v>
      </c>
      <c r="S230" s="260">
        <v>127810.57999999999</v>
      </c>
      <c r="T230" s="260">
        <v>127810.57999999999</v>
      </c>
      <c r="U230" s="260">
        <v>127810.57999999999</v>
      </c>
      <c r="V230" s="260">
        <v>127810.57999999999</v>
      </c>
      <c r="W230" s="260">
        <v>127810.57999999999</v>
      </c>
      <c r="X230" s="188">
        <v>100</v>
      </c>
      <c r="Y230" s="188">
        <v>100</v>
      </c>
      <c r="Z230" s="261"/>
    </row>
    <row r="231" spans="1:26" s="188" customFormat="1" ht="76.5" x14ac:dyDescent="0.2">
      <c r="A231" s="188">
        <v>47</v>
      </c>
      <c r="B231" s="188" t="s">
        <v>159</v>
      </c>
      <c r="C231" s="188" t="s">
        <v>147</v>
      </c>
      <c r="D231" s="188" t="s">
        <v>704</v>
      </c>
      <c r="E231" s="189" t="s">
        <v>694</v>
      </c>
      <c r="F231" s="188" t="s">
        <v>1186</v>
      </c>
      <c r="G231" s="189" t="s">
        <v>1497</v>
      </c>
      <c r="H231" s="188">
        <v>6</v>
      </c>
      <c r="I231" s="188">
        <v>6</v>
      </c>
      <c r="J231" s="188" t="s">
        <v>233</v>
      </c>
      <c r="K231" s="188" t="s">
        <v>695</v>
      </c>
      <c r="L231" s="188" t="s">
        <v>475</v>
      </c>
      <c r="M231" s="188" t="s">
        <v>994</v>
      </c>
      <c r="N231" s="188" t="s">
        <v>995</v>
      </c>
      <c r="O231" s="189" t="s">
        <v>1319</v>
      </c>
      <c r="P231" s="260">
        <v>189893.2000000001</v>
      </c>
      <c r="Q231" s="188" t="s">
        <v>1490</v>
      </c>
      <c r="R231" s="260">
        <v>0</v>
      </c>
      <c r="S231" s="260">
        <v>189893.2000000001</v>
      </c>
      <c r="T231" s="260">
        <v>189893.2000000001</v>
      </c>
      <c r="U231" s="260">
        <v>189893.2000000001</v>
      </c>
      <c r="V231" s="260">
        <v>189893.2000000001</v>
      </c>
      <c r="W231" s="260">
        <v>189893.2000000001</v>
      </c>
      <c r="X231" s="188">
        <v>100</v>
      </c>
      <c r="Y231" s="188">
        <v>100</v>
      </c>
      <c r="Z231" s="261"/>
    </row>
    <row r="232" spans="1:26" s="188" customFormat="1" ht="76.5" x14ac:dyDescent="0.2">
      <c r="A232" s="188">
        <v>48</v>
      </c>
      <c r="B232" s="188" t="s">
        <v>159</v>
      </c>
      <c r="C232" s="188" t="s">
        <v>147</v>
      </c>
      <c r="D232" s="188" t="s">
        <v>705</v>
      </c>
      <c r="E232" s="189" t="s">
        <v>706</v>
      </c>
      <c r="F232" s="188" t="s">
        <v>1209</v>
      </c>
      <c r="G232" s="189" t="s">
        <v>1360</v>
      </c>
      <c r="H232" s="188">
        <v>3</v>
      </c>
      <c r="I232" s="188">
        <v>3</v>
      </c>
      <c r="J232" s="188" t="s">
        <v>828</v>
      </c>
      <c r="K232" s="188" t="s">
        <v>695</v>
      </c>
      <c r="L232" s="188" t="s">
        <v>475</v>
      </c>
      <c r="M232" s="188" t="s">
        <v>994</v>
      </c>
      <c r="N232" s="188" t="s">
        <v>995</v>
      </c>
      <c r="O232" s="189" t="s">
        <v>1319</v>
      </c>
      <c r="P232" s="260">
        <v>36229.500000000007</v>
      </c>
      <c r="Q232" s="188" t="s">
        <v>1458</v>
      </c>
      <c r="R232" s="260">
        <v>0</v>
      </c>
      <c r="S232" s="260">
        <v>36229.500000000007</v>
      </c>
      <c r="T232" s="260">
        <v>36229.500000000007</v>
      </c>
      <c r="U232" s="260">
        <v>36229.500000000007</v>
      </c>
      <c r="V232" s="260">
        <v>36229.500000000007</v>
      </c>
      <c r="W232" s="260">
        <v>36229.500000000007</v>
      </c>
      <c r="X232" s="188">
        <v>100</v>
      </c>
      <c r="Y232" s="188">
        <v>100</v>
      </c>
      <c r="Z232" s="261"/>
    </row>
    <row r="233" spans="1:26" s="188" customFormat="1" ht="76.5" x14ac:dyDescent="0.2">
      <c r="A233" s="188">
        <v>49</v>
      </c>
      <c r="B233" s="188" t="s">
        <v>159</v>
      </c>
      <c r="C233" s="188" t="s">
        <v>147</v>
      </c>
      <c r="D233" s="188" t="s">
        <v>707</v>
      </c>
      <c r="E233" s="189" t="s">
        <v>706</v>
      </c>
      <c r="F233" s="188" t="s">
        <v>1186</v>
      </c>
      <c r="G233" s="189" t="s">
        <v>1494</v>
      </c>
      <c r="H233" s="188">
        <v>10</v>
      </c>
      <c r="I233" s="188">
        <v>10</v>
      </c>
      <c r="J233" s="188" t="s">
        <v>828</v>
      </c>
      <c r="K233" s="188" t="s">
        <v>695</v>
      </c>
      <c r="L233" s="188" t="s">
        <v>475</v>
      </c>
      <c r="M233" s="188" t="s">
        <v>994</v>
      </c>
      <c r="N233" s="188" t="s">
        <v>995</v>
      </c>
      <c r="O233" s="189" t="s">
        <v>1319</v>
      </c>
      <c r="P233" s="260">
        <v>108465.01</v>
      </c>
      <c r="Q233" s="188" t="s">
        <v>1456</v>
      </c>
      <c r="R233" s="260">
        <v>0</v>
      </c>
      <c r="S233" s="260">
        <v>108465.01</v>
      </c>
      <c r="T233" s="260">
        <v>108465.01</v>
      </c>
      <c r="U233" s="260">
        <v>108465.01</v>
      </c>
      <c r="V233" s="260">
        <v>108465.01</v>
      </c>
      <c r="W233" s="260">
        <v>108465.01</v>
      </c>
      <c r="X233" s="188">
        <v>100</v>
      </c>
      <c r="Y233" s="188">
        <v>100</v>
      </c>
      <c r="Z233" s="261"/>
    </row>
    <row r="234" spans="1:26" s="188" customFormat="1" ht="76.5" x14ac:dyDescent="0.2">
      <c r="A234" s="188">
        <v>50</v>
      </c>
      <c r="B234" s="188" t="s">
        <v>159</v>
      </c>
      <c r="C234" s="188" t="s">
        <v>147</v>
      </c>
      <c r="D234" s="188" t="s">
        <v>708</v>
      </c>
      <c r="E234" s="189" t="s">
        <v>706</v>
      </c>
      <c r="F234" s="188" t="s">
        <v>1186</v>
      </c>
      <c r="G234" s="189" t="s">
        <v>1457</v>
      </c>
      <c r="H234" s="188">
        <v>4</v>
      </c>
      <c r="I234" s="188">
        <v>4</v>
      </c>
      <c r="J234" s="188" t="s">
        <v>828</v>
      </c>
      <c r="K234" s="188" t="s">
        <v>695</v>
      </c>
      <c r="L234" s="188" t="s">
        <v>475</v>
      </c>
      <c r="M234" s="188" t="s">
        <v>994</v>
      </c>
      <c r="N234" s="188" t="s">
        <v>995</v>
      </c>
      <c r="O234" s="189" t="s">
        <v>1319</v>
      </c>
      <c r="P234" s="260">
        <v>46550.600000000013</v>
      </c>
      <c r="Q234" s="188" t="s">
        <v>1485</v>
      </c>
      <c r="R234" s="260">
        <v>0</v>
      </c>
      <c r="S234" s="260">
        <v>46550.600000000013</v>
      </c>
      <c r="T234" s="260">
        <v>46550.600000000013</v>
      </c>
      <c r="U234" s="260">
        <v>46550.600000000013</v>
      </c>
      <c r="V234" s="260">
        <v>46550.600000000013</v>
      </c>
      <c r="W234" s="260">
        <v>46550.600000000013</v>
      </c>
      <c r="X234" s="188">
        <v>100</v>
      </c>
      <c r="Y234" s="188">
        <v>100</v>
      </c>
      <c r="Z234" s="261"/>
    </row>
    <row r="235" spans="1:26" s="188" customFormat="1" ht="76.5" x14ac:dyDescent="0.2">
      <c r="A235" s="188">
        <v>51</v>
      </c>
      <c r="B235" s="188" t="s">
        <v>159</v>
      </c>
      <c r="C235" s="188" t="s">
        <v>147</v>
      </c>
      <c r="D235" s="188" t="s">
        <v>709</v>
      </c>
      <c r="E235" s="189" t="s">
        <v>706</v>
      </c>
      <c r="F235" s="188" t="s">
        <v>1186</v>
      </c>
      <c r="G235" s="189" t="s">
        <v>1346</v>
      </c>
      <c r="H235" s="188">
        <v>7</v>
      </c>
      <c r="I235" s="188">
        <v>7</v>
      </c>
      <c r="J235" s="188" t="s">
        <v>828</v>
      </c>
      <c r="K235" s="188" t="s">
        <v>695</v>
      </c>
      <c r="L235" s="188" t="s">
        <v>475</v>
      </c>
      <c r="M235" s="188" t="s">
        <v>994</v>
      </c>
      <c r="N235" s="188" t="s">
        <v>995</v>
      </c>
      <c r="O235" s="189" t="s">
        <v>1319</v>
      </c>
      <c r="P235" s="260">
        <v>77507.830000000016</v>
      </c>
      <c r="Q235" s="188" t="s">
        <v>1488</v>
      </c>
      <c r="R235" s="260">
        <v>0</v>
      </c>
      <c r="S235" s="260">
        <v>77507.830000000016</v>
      </c>
      <c r="T235" s="260">
        <v>77507.830000000016</v>
      </c>
      <c r="U235" s="260">
        <v>77507.830000000016</v>
      </c>
      <c r="V235" s="260">
        <v>77507.830000000016</v>
      </c>
      <c r="W235" s="260">
        <v>77507.830000000016</v>
      </c>
      <c r="X235" s="188">
        <v>100</v>
      </c>
      <c r="Y235" s="188">
        <v>100</v>
      </c>
      <c r="Z235" s="261"/>
    </row>
    <row r="236" spans="1:26" s="188" customFormat="1" ht="76.5" x14ac:dyDescent="0.2">
      <c r="A236" s="188">
        <v>52</v>
      </c>
      <c r="B236" s="188" t="s">
        <v>159</v>
      </c>
      <c r="C236" s="188" t="s">
        <v>147</v>
      </c>
      <c r="D236" s="188" t="s">
        <v>710</v>
      </c>
      <c r="E236" s="189" t="s">
        <v>706</v>
      </c>
      <c r="F236" s="188" t="s">
        <v>1186</v>
      </c>
      <c r="G236" s="189" t="s">
        <v>1496</v>
      </c>
      <c r="H236" s="188">
        <v>4</v>
      </c>
      <c r="I236" s="188">
        <v>4</v>
      </c>
      <c r="J236" s="188" t="s">
        <v>828</v>
      </c>
      <c r="K236" s="188" t="s">
        <v>695</v>
      </c>
      <c r="L236" s="188" t="s">
        <v>475</v>
      </c>
      <c r="M236" s="188" t="s">
        <v>994</v>
      </c>
      <c r="N236" s="188" t="s">
        <v>995</v>
      </c>
      <c r="O236" s="189" t="s">
        <v>1319</v>
      </c>
      <c r="P236" s="260">
        <v>46713.970000000008</v>
      </c>
      <c r="Q236" s="188" t="s">
        <v>1485</v>
      </c>
      <c r="R236" s="260">
        <v>0</v>
      </c>
      <c r="S236" s="260">
        <v>46713.970000000008</v>
      </c>
      <c r="T236" s="260">
        <v>46713.970000000008</v>
      </c>
      <c r="U236" s="260">
        <v>46713.970000000008</v>
      </c>
      <c r="V236" s="260">
        <v>46713.970000000008</v>
      </c>
      <c r="W236" s="260">
        <v>46713.970000000008</v>
      </c>
      <c r="X236" s="188">
        <v>100</v>
      </c>
      <c r="Y236" s="188">
        <v>100</v>
      </c>
      <c r="Z236" s="261"/>
    </row>
    <row r="237" spans="1:26" s="188" customFormat="1" ht="76.5" x14ac:dyDescent="0.2">
      <c r="A237" s="188">
        <v>53</v>
      </c>
      <c r="B237" s="188" t="s">
        <v>159</v>
      </c>
      <c r="C237" s="188" t="s">
        <v>147</v>
      </c>
      <c r="D237" s="188" t="s">
        <v>711</v>
      </c>
      <c r="E237" s="189" t="s">
        <v>706</v>
      </c>
      <c r="F237" s="188" t="s">
        <v>1209</v>
      </c>
      <c r="G237" s="189" t="s">
        <v>1434</v>
      </c>
      <c r="H237" s="188">
        <v>19</v>
      </c>
      <c r="I237" s="188">
        <v>19</v>
      </c>
      <c r="J237" s="188" t="s">
        <v>828</v>
      </c>
      <c r="K237" s="188" t="s">
        <v>695</v>
      </c>
      <c r="L237" s="188" t="s">
        <v>475</v>
      </c>
      <c r="M237" s="188" t="s">
        <v>994</v>
      </c>
      <c r="N237" s="188" t="s">
        <v>995</v>
      </c>
      <c r="O237" s="189" t="s">
        <v>1319</v>
      </c>
      <c r="P237" s="260">
        <v>201299.67000000007</v>
      </c>
      <c r="Q237" s="188" t="s">
        <v>1498</v>
      </c>
      <c r="R237" s="260">
        <v>0</v>
      </c>
      <c r="S237" s="260">
        <v>201299.67000000007</v>
      </c>
      <c r="T237" s="260">
        <v>201299.67000000007</v>
      </c>
      <c r="U237" s="260">
        <v>201299.67000000007</v>
      </c>
      <c r="V237" s="260">
        <v>201299.67000000007</v>
      </c>
      <c r="W237" s="260">
        <v>201299.67000000007</v>
      </c>
      <c r="X237" s="188">
        <v>100</v>
      </c>
      <c r="Y237" s="188">
        <v>100</v>
      </c>
      <c r="Z237" s="261"/>
    </row>
    <row r="238" spans="1:26" s="188" customFormat="1" ht="76.5" x14ac:dyDescent="0.2">
      <c r="A238" s="188">
        <v>54</v>
      </c>
      <c r="B238" s="188" t="s">
        <v>159</v>
      </c>
      <c r="C238" s="188" t="s">
        <v>147</v>
      </c>
      <c r="D238" s="188" t="s">
        <v>712</v>
      </c>
      <c r="E238" s="189" t="s">
        <v>706</v>
      </c>
      <c r="F238" s="188" t="s">
        <v>1186</v>
      </c>
      <c r="G238" s="189" t="s">
        <v>1497</v>
      </c>
      <c r="H238" s="188">
        <v>17</v>
      </c>
      <c r="I238" s="188">
        <v>17</v>
      </c>
      <c r="J238" s="188" t="s">
        <v>828</v>
      </c>
      <c r="K238" s="188" t="s">
        <v>695</v>
      </c>
      <c r="L238" s="188" t="s">
        <v>475</v>
      </c>
      <c r="M238" s="188" t="s">
        <v>994</v>
      </c>
      <c r="N238" s="188" t="s">
        <v>995</v>
      </c>
      <c r="O238" s="189" t="s">
        <v>1319</v>
      </c>
      <c r="P238" s="260">
        <v>180669.74000000008</v>
      </c>
      <c r="Q238" s="188" t="s">
        <v>1499</v>
      </c>
      <c r="R238" s="260">
        <v>0</v>
      </c>
      <c r="S238" s="260">
        <v>180669.74000000008</v>
      </c>
      <c r="T238" s="260">
        <v>180669.74000000008</v>
      </c>
      <c r="U238" s="260">
        <v>180669.74000000008</v>
      </c>
      <c r="V238" s="260">
        <v>180669.74000000008</v>
      </c>
      <c r="W238" s="260">
        <v>180669.74000000008</v>
      </c>
      <c r="X238" s="188">
        <v>100</v>
      </c>
      <c r="Y238" s="188">
        <v>100</v>
      </c>
      <c r="Z238" s="261"/>
    </row>
    <row r="239" spans="1:26" s="188" customFormat="1" ht="12.75" x14ac:dyDescent="0.2">
      <c r="A239" s="259" t="s">
        <v>1276</v>
      </c>
      <c r="E239" s="189"/>
      <c r="F239" s="188">
        <v>54</v>
      </c>
      <c r="G239" s="189"/>
      <c r="O239" s="189"/>
      <c r="P239" s="260"/>
      <c r="R239" s="260"/>
      <c r="S239" s="260"/>
      <c r="T239" s="260"/>
      <c r="U239" s="260"/>
      <c r="V239" s="260"/>
      <c r="W239" s="260"/>
      <c r="Z239" s="261"/>
    </row>
    <row r="240" spans="1:26" s="211" customFormat="1" ht="12.75" x14ac:dyDescent="0.2">
      <c r="A240" s="259" t="s">
        <v>1500</v>
      </c>
      <c r="B240" s="188"/>
      <c r="C240" s="188"/>
      <c r="D240" s="188"/>
      <c r="E240" s="189"/>
      <c r="F240" s="188"/>
      <c r="G240" s="189"/>
      <c r="H240" s="188"/>
      <c r="I240" s="188"/>
      <c r="J240" s="188"/>
      <c r="K240" s="188"/>
      <c r="L240" s="188"/>
      <c r="M240" s="188"/>
      <c r="N240" s="188"/>
      <c r="O240" s="189"/>
      <c r="P240" s="260"/>
      <c r="Q240" s="188"/>
      <c r="R240" s="260"/>
      <c r="S240" s="260"/>
      <c r="T240" s="260"/>
      <c r="U240" s="260"/>
      <c r="V240" s="260"/>
      <c r="W240" s="260"/>
      <c r="X240" s="188"/>
      <c r="Y240" s="188"/>
    </row>
    <row r="241" spans="1:26" s="211" customFormat="1" ht="51" x14ac:dyDescent="0.2">
      <c r="A241" s="188">
        <v>1</v>
      </c>
      <c r="B241" s="188" t="s">
        <v>477</v>
      </c>
      <c r="C241" s="188" t="s">
        <v>234</v>
      </c>
      <c r="D241" s="188" t="s">
        <v>235</v>
      </c>
      <c r="E241" s="189" t="s">
        <v>236</v>
      </c>
      <c r="F241" s="188" t="s">
        <v>1275</v>
      </c>
      <c r="G241" s="189" t="s">
        <v>1179</v>
      </c>
      <c r="H241" s="188">
        <v>1</v>
      </c>
      <c r="I241" s="188">
        <v>0</v>
      </c>
      <c r="J241" s="188" t="s">
        <v>172</v>
      </c>
      <c r="K241" s="188" t="s">
        <v>461</v>
      </c>
      <c r="L241" s="188" t="s">
        <v>462</v>
      </c>
      <c r="M241" s="188" t="s">
        <v>461</v>
      </c>
      <c r="N241" s="188" t="s">
        <v>462</v>
      </c>
      <c r="O241" s="189" t="s">
        <v>1182</v>
      </c>
      <c r="P241" s="260">
        <v>2821959.2600000007</v>
      </c>
      <c r="Q241" s="188" t="s">
        <v>1291</v>
      </c>
      <c r="R241" s="260">
        <v>4007247.0000000009</v>
      </c>
      <c r="S241" s="260">
        <v>2821959.2600000007</v>
      </c>
      <c r="T241" s="260">
        <v>2821959.2600000007</v>
      </c>
      <c r="U241" s="260">
        <v>2821959.2600000007</v>
      </c>
      <c r="V241" s="260">
        <v>2821959.2600000007</v>
      </c>
      <c r="W241" s="260">
        <v>2821959.2600000007</v>
      </c>
      <c r="X241" s="188">
        <v>100</v>
      </c>
      <c r="Y241" s="188">
        <v>100</v>
      </c>
    </row>
    <row r="242" spans="1:26" s="188" customFormat="1" ht="51" x14ac:dyDescent="0.2">
      <c r="A242" s="188">
        <v>2</v>
      </c>
      <c r="B242" s="188" t="s">
        <v>477</v>
      </c>
      <c r="C242" s="188" t="s">
        <v>234</v>
      </c>
      <c r="D242" s="188" t="s">
        <v>997</v>
      </c>
      <c r="E242" s="189" t="s">
        <v>236</v>
      </c>
      <c r="F242" s="188" t="s">
        <v>1275</v>
      </c>
      <c r="G242" s="189" t="s">
        <v>1179</v>
      </c>
      <c r="H242" s="188">
        <v>1</v>
      </c>
      <c r="I242" s="188">
        <v>0</v>
      </c>
      <c r="J242" s="188" t="s">
        <v>172</v>
      </c>
      <c r="K242" s="188" t="s">
        <v>556</v>
      </c>
      <c r="L242" s="188" t="s">
        <v>475</v>
      </c>
      <c r="M242" s="188" t="s">
        <v>556</v>
      </c>
      <c r="N242" s="188" t="s">
        <v>462</v>
      </c>
      <c r="O242" s="189" t="s">
        <v>1292</v>
      </c>
      <c r="P242" s="260">
        <v>97684.35000000002</v>
      </c>
      <c r="Q242" s="188" t="s">
        <v>1501</v>
      </c>
      <c r="R242" s="260">
        <v>0</v>
      </c>
      <c r="S242" s="260">
        <v>97684.35000000002</v>
      </c>
      <c r="T242" s="260">
        <v>97684.35000000002</v>
      </c>
      <c r="U242" s="260">
        <v>97684.35000000002</v>
      </c>
      <c r="V242" s="260">
        <v>97684.35000000002</v>
      </c>
      <c r="W242" s="260">
        <v>97684.35000000002</v>
      </c>
      <c r="X242" s="188">
        <v>100</v>
      </c>
      <c r="Y242" s="188">
        <v>80</v>
      </c>
      <c r="Z242" s="261"/>
    </row>
    <row r="243" spans="1:26" s="188" customFormat="1" ht="51" x14ac:dyDescent="0.2">
      <c r="A243" s="188">
        <v>3</v>
      </c>
      <c r="B243" s="188" t="s">
        <v>477</v>
      </c>
      <c r="C243" s="188" t="s">
        <v>234</v>
      </c>
      <c r="D243" s="188" t="s">
        <v>998</v>
      </c>
      <c r="E243" s="189" t="s">
        <v>236</v>
      </c>
      <c r="F243" s="188" t="s">
        <v>1275</v>
      </c>
      <c r="G243" s="189" t="s">
        <v>1179</v>
      </c>
      <c r="H243" s="188">
        <v>1</v>
      </c>
      <c r="I243" s="188">
        <v>0</v>
      </c>
      <c r="J243" s="188" t="s">
        <v>172</v>
      </c>
      <c r="K243" s="188" t="s">
        <v>556</v>
      </c>
      <c r="L243" s="188" t="s">
        <v>475</v>
      </c>
      <c r="M243" s="188" t="s">
        <v>556</v>
      </c>
      <c r="N243" s="188" t="s">
        <v>462</v>
      </c>
      <c r="O243" s="189" t="s">
        <v>1211</v>
      </c>
      <c r="P243" s="260">
        <v>65903.67</v>
      </c>
      <c r="Q243" s="188" t="s">
        <v>1502</v>
      </c>
      <c r="R243" s="260">
        <v>0</v>
      </c>
      <c r="S243" s="260">
        <v>65903.67</v>
      </c>
      <c r="T243" s="260">
        <v>65903.67</v>
      </c>
      <c r="U243" s="260">
        <v>65903.67</v>
      </c>
      <c r="V243" s="260">
        <v>65903.67</v>
      </c>
      <c r="W243" s="260">
        <v>65903.67</v>
      </c>
      <c r="X243" s="188">
        <v>100</v>
      </c>
      <c r="Y243" s="188">
        <v>55</v>
      </c>
      <c r="Z243" s="261"/>
    </row>
    <row r="244" spans="1:26" s="188" customFormat="1" ht="38.25" x14ac:dyDescent="0.2">
      <c r="A244" s="188">
        <v>4</v>
      </c>
      <c r="B244" s="188" t="s">
        <v>477</v>
      </c>
      <c r="C244" s="188" t="s">
        <v>234</v>
      </c>
      <c r="D244" s="188" t="s">
        <v>238</v>
      </c>
      <c r="E244" s="189" t="s">
        <v>239</v>
      </c>
      <c r="F244" s="188" t="s">
        <v>1275</v>
      </c>
      <c r="G244" s="189" t="s">
        <v>1179</v>
      </c>
      <c r="H244" s="188">
        <v>1</v>
      </c>
      <c r="I244" s="188">
        <v>0</v>
      </c>
      <c r="J244" s="188" t="s">
        <v>240</v>
      </c>
      <c r="K244" s="188" t="s">
        <v>450</v>
      </c>
      <c r="L244" s="188" t="s">
        <v>455</v>
      </c>
      <c r="M244" s="188" t="s">
        <v>541</v>
      </c>
      <c r="N244" s="188" t="s">
        <v>502</v>
      </c>
      <c r="O244" s="189" t="s">
        <v>1182</v>
      </c>
      <c r="P244" s="260">
        <v>0</v>
      </c>
      <c r="Q244" s="188" t="s">
        <v>1239</v>
      </c>
      <c r="R244" s="260">
        <v>20000</v>
      </c>
      <c r="S244" s="260">
        <v>0</v>
      </c>
      <c r="T244" s="260">
        <v>0</v>
      </c>
      <c r="U244" s="260">
        <v>0</v>
      </c>
      <c r="V244" s="260">
        <v>0</v>
      </c>
      <c r="W244" s="260">
        <v>0</v>
      </c>
      <c r="X244" s="188">
        <v>0</v>
      </c>
      <c r="Y244" s="188">
        <v>0</v>
      </c>
      <c r="Z244" s="261"/>
    </row>
    <row r="245" spans="1:26" s="188" customFormat="1" ht="12.75" x14ac:dyDescent="0.2">
      <c r="A245" s="259" t="s">
        <v>1276</v>
      </c>
      <c r="E245" s="189"/>
      <c r="F245" s="188">
        <v>4</v>
      </c>
      <c r="G245" s="189"/>
      <c r="O245" s="189"/>
      <c r="P245" s="260"/>
      <c r="R245" s="260"/>
      <c r="S245" s="260"/>
      <c r="T245" s="260"/>
      <c r="U245" s="260"/>
      <c r="V245" s="260"/>
      <c r="W245" s="260"/>
      <c r="Z245" s="261"/>
    </row>
    <row r="246" spans="1:26" s="211" customFormat="1" ht="12.75" x14ac:dyDescent="0.2">
      <c r="A246" s="259" t="s">
        <v>1503</v>
      </c>
      <c r="B246" s="188"/>
      <c r="C246" s="188"/>
      <c r="D246" s="188"/>
      <c r="E246" s="189"/>
      <c r="F246" s="188"/>
      <c r="G246" s="189"/>
      <c r="H246" s="188"/>
      <c r="I246" s="188"/>
      <c r="J246" s="188"/>
      <c r="K246" s="188"/>
      <c r="L246" s="188"/>
      <c r="M246" s="188"/>
      <c r="N246" s="188"/>
      <c r="O246" s="189"/>
      <c r="P246" s="260"/>
      <c r="Q246" s="188"/>
      <c r="R246" s="260"/>
      <c r="S246" s="260"/>
      <c r="T246" s="260"/>
      <c r="U246" s="260"/>
      <c r="V246" s="260"/>
      <c r="W246" s="260"/>
      <c r="X246" s="188"/>
      <c r="Y246" s="188"/>
    </row>
    <row r="247" spans="1:26" s="211" customFormat="1" ht="25.5" x14ac:dyDescent="0.2">
      <c r="A247" s="188">
        <v>1</v>
      </c>
      <c r="B247" s="188" t="s">
        <v>278</v>
      </c>
      <c r="C247" s="188" t="s">
        <v>261</v>
      </c>
      <c r="D247" s="188" t="s">
        <v>281</v>
      </c>
      <c r="E247" s="189" t="s">
        <v>527</v>
      </c>
      <c r="F247" s="188" t="s">
        <v>1275</v>
      </c>
      <c r="G247" s="189" t="s">
        <v>1179</v>
      </c>
      <c r="H247" s="188">
        <v>1</v>
      </c>
      <c r="I247" s="188">
        <v>1</v>
      </c>
      <c r="J247" s="188" t="s">
        <v>240</v>
      </c>
      <c r="K247" s="188" t="s">
        <v>450</v>
      </c>
      <c r="L247" s="188" t="s">
        <v>494</v>
      </c>
      <c r="M247" s="188" t="s">
        <v>686</v>
      </c>
      <c r="N247" s="188" t="s">
        <v>494</v>
      </c>
      <c r="O247" s="189" t="s">
        <v>1182</v>
      </c>
      <c r="P247" s="260">
        <v>1008999.97</v>
      </c>
      <c r="Q247" s="188" t="s">
        <v>1289</v>
      </c>
      <c r="R247" s="260">
        <v>1000000</v>
      </c>
      <c r="S247" s="260">
        <v>1008999.97</v>
      </c>
      <c r="T247" s="260">
        <v>1008999.97</v>
      </c>
      <c r="U247" s="260">
        <v>1008999.97</v>
      </c>
      <c r="V247" s="260">
        <v>1008999.97</v>
      </c>
      <c r="W247" s="260">
        <v>1008999.97</v>
      </c>
      <c r="X247" s="188">
        <v>100</v>
      </c>
      <c r="Y247" s="188">
        <v>100</v>
      </c>
    </row>
    <row r="248" spans="1:26" s="188" customFormat="1" ht="38.25" x14ac:dyDescent="0.2">
      <c r="A248" s="188">
        <v>2</v>
      </c>
      <c r="B248" s="188" t="s">
        <v>278</v>
      </c>
      <c r="C248" s="188" t="s">
        <v>261</v>
      </c>
      <c r="D248" s="188" t="s">
        <v>288</v>
      </c>
      <c r="E248" s="189" t="s">
        <v>528</v>
      </c>
      <c r="F248" s="188" t="s">
        <v>1275</v>
      </c>
      <c r="G248" s="189" t="s">
        <v>1179</v>
      </c>
      <c r="H248" s="188">
        <v>1</v>
      </c>
      <c r="I248" s="188">
        <v>0</v>
      </c>
      <c r="J248" s="188" t="s">
        <v>240</v>
      </c>
      <c r="K248" s="188" t="s">
        <v>529</v>
      </c>
      <c r="L248" s="188" t="s">
        <v>462</v>
      </c>
      <c r="M248" s="188" t="s">
        <v>1787</v>
      </c>
      <c r="N248" s="188" t="s">
        <v>1601</v>
      </c>
      <c r="O248" s="189" t="s">
        <v>1182</v>
      </c>
      <c r="P248" s="260">
        <v>0</v>
      </c>
      <c r="Q248" s="188" t="s">
        <v>1183</v>
      </c>
      <c r="R248" s="260">
        <v>600000.00000000023</v>
      </c>
      <c r="S248" s="260">
        <v>0</v>
      </c>
      <c r="T248" s="260">
        <v>0</v>
      </c>
      <c r="U248" s="260">
        <v>0</v>
      </c>
      <c r="V248" s="260">
        <v>0</v>
      </c>
      <c r="W248" s="260">
        <v>0</v>
      </c>
      <c r="X248" s="188">
        <v>0</v>
      </c>
      <c r="Y248" s="188">
        <v>0</v>
      </c>
      <c r="Z248" s="261"/>
    </row>
    <row r="249" spans="1:26" s="188" customFormat="1" ht="12.75" x14ac:dyDescent="0.2">
      <c r="A249" s="259" t="s">
        <v>1276</v>
      </c>
      <c r="E249" s="189"/>
      <c r="F249" s="188">
        <v>2</v>
      </c>
      <c r="G249" s="189"/>
      <c r="O249" s="189"/>
      <c r="P249" s="260"/>
      <c r="R249" s="260"/>
      <c r="S249" s="260"/>
      <c r="T249" s="260"/>
      <c r="U249" s="260"/>
      <c r="V249" s="260"/>
      <c r="W249" s="260"/>
      <c r="Z249" s="261"/>
    </row>
    <row r="250" spans="1:26" s="211" customFormat="1" ht="12.75" x14ac:dyDescent="0.2">
      <c r="A250" s="259" t="s">
        <v>1504</v>
      </c>
      <c r="B250" s="188"/>
      <c r="C250" s="188"/>
      <c r="D250" s="188"/>
      <c r="E250" s="189"/>
      <c r="F250" s="188"/>
      <c r="G250" s="189"/>
      <c r="H250" s="188"/>
      <c r="I250" s="188"/>
      <c r="J250" s="188"/>
      <c r="K250" s="188"/>
      <c r="L250" s="188"/>
      <c r="M250" s="188"/>
      <c r="N250" s="188"/>
      <c r="O250" s="189"/>
      <c r="P250" s="260"/>
      <c r="Q250" s="188"/>
      <c r="R250" s="260"/>
      <c r="S250" s="260"/>
      <c r="T250" s="260"/>
      <c r="U250" s="260"/>
      <c r="V250" s="260"/>
      <c r="W250" s="260"/>
      <c r="X250" s="188"/>
      <c r="Y250" s="188"/>
    </row>
    <row r="251" spans="1:26" s="211" customFormat="1" ht="25.5" x14ac:dyDescent="0.2">
      <c r="A251" s="188">
        <v>1</v>
      </c>
      <c r="B251" s="188" t="s">
        <v>296</v>
      </c>
      <c r="C251" s="188" t="s">
        <v>530</v>
      </c>
      <c r="D251" s="188" t="s">
        <v>294</v>
      </c>
      <c r="E251" s="189" t="s">
        <v>402</v>
      </c>
      <c r="F251" s="188" t="s">
        <v>1275</v>
      </c>
      <c r="G251" s="189" t="s">
        <v>1179</v>
      </c>
      <c r="H251" s="188">
        <v>5</v>
      </c>
      <c r="I251" s="188">
        <v>0</v>
      </c>
      <c r="J251" s="188" t="s">
        <v>252</v>
      </c>
      <c r="K251" s="188" t="s">
        <v>461</v>
      </c>
      <c r="L251" s="188" t="s">
        <v>502</v>
      </c>
      <c r="M251" s="188" t="s">
        <v>1181</v>
      </c>
      <c r="N251" s="188" t="s">
        <v>1181</v>
      </c>
      <c r="O251" s="189" t="s">
        <v>1211</v>
      </c>
      <c r="P251" s="260">
        <v>0</v>
      </c>
      <c r="Q251" s="188" t="s">
        <v>1196</v>
      </c>
      <c r="R251" s="260">
        <v>38100.000000000007</v>
      </c>
      <c r="S251" s="260">
        <v>0</v>
      </c>
      <c r="T251" s="260">
        <v>0</v>
      </c>
      <c r="U251" s="260">
        <v>0</v>
      </c>
      <c r="V251" s="260">
        <v>0</v>
      </c>
      <c r="W251" s="260">
        <v>0</v>
      </c>
      <c r="X251" s="188">
        <v>0</v>
      </c>
      <c r="Y251" s="188">
        <v>0</v>
      </c>
    </row>
    <row r="252" spans="1:26" s="188" customFormat="1" ht="38.25" x14ac:dyDescent="0.2">
      <c r="A252" s="188">
        <v>2</v>
      </c>
      <c r="B252" s="188" t="s">
        <v>296</v>
      </c>
      <c r="C252" s="188" t="s">
        <v>530</v>
      </c>
      <c r="D252" s="188" t="s">
        <v>411</v>
      </c>
      <c r="E252" s="189" t="s">
        <v>406</v>
      </c>
      <c r="F252" s="188" t="s">
        <v>1275</v>
      </c>
      <c r="G252" s="189" t="s">
        <v>1179</v>
      </c>
      <c r="H252" s="188">
        <v>1</v>
      </c>
      <c r="I252" s="188">
        <v>0</v>
      </c>
      <c r="J252" s="188" t="s">
        <v>252</v>
      </c>
      <c r="K252" s="188" t="s">
        <v>461</v>
      </c>
      <c r="L252" s="188" t="s">
        <v>502</v>
      </c>
      <c r="M252" s="188" t="s">
        <v>1181</v>
      </c>
      <c r="N252" s="188" t="s">
        <v>1181</v>
      </c>
      <c r="O252" s="189" t="s">
        <v>1211</v>
      </c>
      <c r="P252" s="260">
        <v>0</v>
      </c>
      <c r="Q252" s="188" t="s">
        <v>1505</v>
      </c>
      <c r="R252" s="260">
        <v>20000</v>
      </c>
      <c r="S252" s="260">
        <v>0</v>
      </c>
      <c r="T252" s="260">
        <v>0</v>
      </c>
      <c r="U252" s="260">
        <v>0</v>
      </c>
      <c r="V252" s="260">
        <v>0</v>
      </c>
      <c r="W252" s="260">
        <v>0</v>
      </c>
      <c r="X252" s="188">
        <v>0</v>
      </c>
      <c r="Y252" s="188">
        <v>0</v>
      </c>
      <c r="Z252" s="261"/>
    </row>
    <row r="253" spans="1:26" s="188" customFormat="1" ht="25.5" x14ac:dyDescent="0.2">
      <c r="A253" s="188">
        <v>3</v>
      </c>
      <c r="B253" s="188" t="s">
        <v>296</v>
      </c>
      <c r="C253" s="188" t="s">
        <v>530</v>
      </c>
      <c r="D253" s="188" t="s">
        <v>355</v>
      </c>
      <c r="E253" s="189" t="s">
        <v>408</v>
      </c>
      <c r="F253" s="188" t="s">
        <v>1275</v>
      </c>
      <c r="G253" s="189" t="s">
        <v>1179</v>
      </c>
      <c r="H253" s="188">
        <v>1</v>
      </c>
      <c r="I253" s="188">
        <v>0</v>
      </c>
      <c r="J253" s="188" t="s">
        <v>252</v>
      </c>
      <c r="K253" s="188" t="s">
        <v>461</v>
      </c>
      <c r="L253" s="188" t="s">
        <v>502</v>
      </c>
      <c r="M253" s="188" t="s">
        <v>1181</v>
      </c>
      <c r="N253" s="188" t="s">
        <v>1181</v>
      </c>
      <c r="O253" s="189" t="s">
        <v>1211</v>
      </c>
      <c r="P253" s="260">
        <v>0</v>
      </c>
      <c r="Q253" s="188" t="s">
        <v>1183</v>
      </c>
      <c r="R253" s="260">
        <v>22000</v>
      </c>
      <c r="S253" s="260">
        <v>0</v>
      </c>
      <c r="T253" s="260">
        <v>0</v>
      </c>
      <c r="U253" s="260">
        <v>0</v>
      </c>
      <c r="V253" s="260">
        <v>0</v>
      </c>
      <c r="W253" s="260">
        <v>0</v>
      </c>
      <c r="X253" s="188">
        <v>0</v>
      </c>
      <c r="Y253" s="188">
        <v>0</v>
      </c>
      <c r="Z253" s="261"/>
    </row>
    <row r="254" spans="1:26" s="188" customFormat="1" ht="25.5" x14ac:dyDescent="0.2">
      <c r="A254" s="188">
        <v>4</v>
      </c>
      <c r="B254" s="188" t="s">
        <v>296</v>
      </c>
      <c r="C254" s="188" t="s">
        <v>530</v>
      </c>
      <c r="D254" s="188" t="s">
        <v>295</v>
      </c>
      <c r="E254" s="189" t="s">
        <v>531</v>
      </c>
      <c r="F254" s="188" t="s">
        <v>1275</v>
      </c>
      <c r="G254" s="189" t="s">
        <v>1179</v>
      </c>
      <c r="H254" s="188">
        <v>1</v>
      </c>
      <c r="I254" s="188">
        <v>1</v>
      </c>
      <c r="J254" s="188" t="s">
        <v>252</v>
      </c>
      <c r="K254" s="188" t="s">
        <v>461</v>
      </c>
      <c r="L254" s="188" t="s">
        <v>462</v>
      </c>
      <c r="M254" s="188" t="s">
        <v>481</v>
      </c>
      <c r="N254" s="188" t="s">
        <v>502</v>
      </c>
      <c r="O254" s="189" t="s">
        <v>1211</v>
      </c>
      <c r="P254" s="260">
        <v>800000.00000000023</v>
      </c>
      <c r="Q254" s="188" t="s">
        <v>1506</v>
      </c>
      <c r="R254" s="260">
        <v>1000000</v>
      </c>
      <c r="S254" s="260">
        <v>800000.00000000023</v>
      </c>
      <c r="T254" s="260">
        <v>800000.00000000023</v>
      </c>
      <c r="U254" s="260">
        <v>800000.00000000023</v>
      </c>
      <c r="V254" s="260">
        <v>800000.00000000023</v>
      </c>
      <c r="W254" s="260">
        <v>800000.00000000023</v>
      </c>
      <c r="X254" s="188">
        <v>100</v>
      </c>
      <c r="Y254" s="188">
        <v>100</v>
      </c>
      <c r="Z254" s="261"/>
    </row>
    <row r="255" spans="1:26" s="188" customFormat="1" ht="12.75" x14ac:dyDescent="0.2">
      <c r="A255" s="259" t="s">
        <v>1276</v>
      </c>
      <c r="E255" s="189"/>
      <c r="F255" s="188">
        <v>4</v>
      </c>
      <c r="G255" s="189"/>
      <c r="O255" s="189"/>
      <c r="P255" s="260"/>
      <c r="R255" s="260"/>
      <c r="S255" s="260"/>
      <c r="T255" s="260"/>
      <c r="U255" s="260"/>
      <c r="V255" s="260"/>
      <c r="W255" s="260"/>
      <c r="Z255" s="261"/>
    </row>
    <row r="256" spans="1:26" s="211" customFormat="1" ht="12.75" x14ac:dyDescent="0.2">
      <c r="A256" s="259" t="s">
        <v>1507</v>
      </c>
      <c r="B256" s="188"/>
      <c r="C256" s="188"/>
      <c r="D256" s="188"/>
      <c r="E256" s="189"/>
      <c r="F256" s="188"/>
      <c r="G256" s="189"/>
      <c r="H256" s="188"/>
      <c r="I256" s="188"/>
      <c r="J256" s="188"/>
      <c r="K256" s="188"/>
      <c r="L256" s="188"/>
      <c r="M256" s="188"/>
      <c r="N256" s="188"/>
      <c r="O256" s="189"/>
      <c r="P256" s="260"/>
      <c r="Q256" s="188"/>
      <c r="R256" s="260"/>
      <c r="S256" s="260"/>
      <c r="T256" s="260"/>
      <c r="U256" s="260"/>
      <c r="V256" s="260"/>
      <c r="W256" s="260"/>
      <c r="X256" s="188"/>
      <c r="Y256" s="188"/>
    </row>
    <row r="257" spans="1:26" s="211" customFormat="1" ht="38.25" x14ac:dyDescent="0.2">
      <c r="A257" s="188">
        <v>1</v>
      </c>
      <c r="B257" s="188" t="s">
        <v>532</v>
      </c>
      <c r="C257" s="188" t="s">
        <v>533</v>
      </c>
      <c r="D257" s="188" t="s">
        <v>241</v>
      </c>
      <c r="E257" s="189" t="s">
        <v>534</v>
      </c>
      <c r="F257" s="188" t="s">
        <v>1275</v>
      </c>
      <c r="G257" s="189" t="s">
        <v>1179</v>
      </c>
      <c r="H257" s="188">
        <v>1</v>
      </c>
      <c r="I257" s="188">
        <v>0</v>
      </c>
      <c r="J257" s="188" t="s">
        <v>172</v>
      </c>
      <c r="K257" s="188" t="s">
        <v>461</v>
      </c>
      <c r="L257" s="188" t="s">
        <v>462</v>
      </c>
      <c r="M257" s="188" t="s">
        <v>461</v>
      </c>
      <c r="N257" s="188" t="s">
        <v>462</v>
      </c>
      <c r="O257" s="189" t="s">
        <v>1182</v>
      </c>
      <c r="P257" s="260">
        <v>791918.7200000002</v>
      </c>
      <c r="Q257" s="188" t="s">
        <v>1183</v>
      </c>
      <c r="R257" s="260">
        <v>751555.00000000023</v>
      </c>
      <c r="S257" s="260">
        <v>791918.7200000002</v>
      </c>
      <c r="T257" s="260">
        <v>791918.7200000002</v>
      </c>
      <c r="U257" s="260">
        <v>791918.7200000002</v>
      </c>
      <c r="V257" s="260">
        <v>791918.7200000002</v>
      </c>
      <c r="W257" s="260">
        <v>791918.7200000002</v>
      </c>
      <c r="X257" s="188">
        <v>100</v>
      </c>
      <c r="Y257" s="188">
        <v>53</v>
      </c>
    </row>
    <row r="258" spans="1:26" s="188" customFormat="1" ht="38.25" x14ac:dyDescent="0.2">
      <c r="A258" s="188">
        <v>2</v>
      </c>
      <c r="B258" s="188" t="s">
        <v>535</v>
      </c>
      <c r="C258" s="188" t="s">
        <v>533</v>
      </c>
      <c r="D258" s="188" t="s">
        <v>242</v>
      </c>
      <c r="E258" s="189" t="s">
        <v>243</v>
      </c>
      <c r="F258" s="188" t="s">
        <v>1275</v>
      </c>
      <c r="G258" s="189" t="s">
        <v>1179</v>
      </c>
      <c r="H258" s="188">
        <v>1</v>
      </c>
      <c r="I258" s="188">
        <v>0</v>
      </c>
      <c r="J258" s="188" t="s">
        <v>172</v>
      </c>
      <c r="K258" s="188" t="s">
        <v>461</v>
      </c>
      <c r="L258" s="188" t="s">
        <v>462</v>
      </c>
      <c r="M258" s="188" t="s">
        <v>461</v>
      </c>
      <c r="N258" s="188" t="s">
        <v>462</v>
      </c>
      <c r="O258" s="189" t="s">
        <v>1182</v>
      </c>
      <c r="P258" s="260">
        <v>1448805.99</v>
      </c>
      <c r="Q258" s="188" t="s">
        <v>1183</v>
      </c>
      <c r="R258" s="260">
        <v>1444663</v>
      </c>
      <c r="S258" s="260">
        <v>1448805.99</v>
      </c>
      <c r="T258" s="260">
        <v>1448805.99</v>
      </c>
      <c r="U258" s="260">
        <v>1448805.99</v>
      </c>
      <c r="V258" s="260">
        <v>1448805.99</v>
      </c>
      <c r="W258" s="260">
        <v>1448805.99</v>
      </c>
      <c r="X258" s="188">
        <v>100</v>
      </c>
      <c r="Y258" s="188">
        <v>56</v>
      </c>
      <c r="Z258" s="261"/>
    </row>
    <row r="259" spans="1:26" s="188" customFormat="1" ht="38.25" x14ac:dyDescent="0.2">
      <c r="A259" s="188">
        <v>3</v>
      </c>
      <c r="B259" s="188" t="s">
        <v>536</v>
      </c>
      <c r="C259" s="188" t="s">
        <v>533</v>
      </c>
      <c r="D259" s="188" t="s">
        <v>244</v>
      </c>
      <c r="E259" s="189" t="s">
        <v>245</v>
      </c>
      <c r="F259" s="188" t="s">
        <v>1275</v>
      </c>
      <c r="G259" s="189" t="s">
        <v>1179</v>
      </c>
      <c r="H259" s="188">
        <v>1</v>
      </c>
      <c r="I259" s="188">
        <v>0</v>
      </c>
      <c r="J259" s="188" t="s">
        <v>172</v>
      </c>
      <c r="K259" s="188" t="s">
        <v>461</v>
      </c>
      <c r="L259" s="188" t="s">
        <v>462</v>
      </c>
      <c r="M259" s="188" t="s">
        <v>461</v>
      </c>
      <c r="N259" s="188" t="s">
        <v>462</v>
      </c>
      <c r="O259" s="189" t="s">
        <v>1182</v>
      </c>
      <c r="P259" s="260">
        <v>10798463.239999998</v>
      </c>
      <c r="Q259" s="188" t="s">
        <v>1183</v>
      </c>
      <c r="R259" s="260">
        <v>8120764.0000000009</v>
      </c>
      <c r="S259" s="260">
        <v>10798463.239999998</v>
      </c>
      <c r="T259" s="260">
        <v>10798463.239999998</v>
      </c>
      <c r="U259" s="260">
        <v>10798463.239999998</v>
      </c>
      <c r="V259" s="260">
        <v>10798463.239999998</v>
      </c>
      <c r="W259" s="260">
        <v>10798463.239999998</v>
      </c>
      <c r="X259" s="188">
        <v>100</v>
      </c>
      <c r="Y259" s="188">
        <v>65</v>
      </c>
      <c r="Z259" s="261"/>
    </row>
    <row r="260" spans="1:26" s="188" customFormat="1" ht="38.25" x14ac:dyDescent="0.2">
      <c r="A260" s="188">
        <v>4</v>
      </c>
      <c r="B260" s="188" t="s">
        <v>536</v>
      </c>
      <c r="C260" s="188" t="s">
        <v>533</v>
      </c>
      <c r="D260" s="188" t="s">
        <v>246</v>
      </c>
      <c r="E260" s="189" t="s">
        <v>247</v>
      </c>
      <c r="F260" s="188" t="s">
        <v>1275</v>
      </c>
      <c r="G260" s="189" t="s">
        <v>1179</v>
      </c>
      <c r="H260" s="188">
        <v>1</v>
      </c>
      <c r="I260" s="188">
        <v>0</v>
      </c>
      <c r="J260" s="188" t="s">
        <v>172</v>
      </c>
      <c r="K260" s="188" t="s">
        <v>461</v>
      </c>
      <c r="L260" s="188" t="s">
        <v>462</v>
      </c>
      <c r="M260" s="188" t="s">
        <v>461</v>
      </c>
      <c r="N260" s="188" t="s">
        <v>462</v>
      </c>
      <c r="O260" s="189" t="s">
        <v>1182</v>
      </c>
      <c r="P260" s="260">
        <v>381102.58000000007</v>
      </c>
      <c r="Q260" s="188" t="s">
        <v>1183</v>
      </c>
      <c r="R260" s="260">
        <v>1730999</v>
      </c>
      <c r="S260" s="260">
        <v>381102.58000000007</v>
      </c>
      <c r="T260" s="260">
        <v>381102.58000000007</v>
      </c>
      <c r="U260" s="260">
        <v>381102.58000000007</v>
      </c>
      <c r="V260" s="260">
        <v>381102.58000000007</v>
      </c>
      <c r="W260" s="260">
        <v>381102.58000000007</v>
      </c>
      <c r="X260" s="188">
        <v>100</v>
      </c>
      <c r="Y260" s="188">
        <v>55</v>
      </c>
      <c r="Z260" s="261"/>
    </row>
    <row r="261" spans="1:26" s="188" customFormat="1" ht="38.25" x14ac:dyDescent="0.2">
      <c r="A261" s="188">
        <v>5</v>
      </c>
      <c r="B261" s="188" t="s">
        <v>536</v>
      </c>
      <c r="C261" s="188" t="s">
        <v>533</v>
      </c>
      <c r="D261" s="188" t="s">
        <v>262</v>
      </c>
      <c r="E261" s="189" t="s">
        <v>263</v>
      </c>
      <c r="F261" s="188" t="s">
        <v>1275</v>
      </c>
      <c r="G261" s="189" t="s">
        <v>1179</v>
      </c>
      <c r="H261" s="188">
        <v>1</v>
      </c>
      <c r="I261" s="188">
        <v>0</v>
      </c>
      <c r="J261" s="188" t="s">
        <v>172</v>
      </c>
      <c r="K261" s="188" t="s">
        <v>461</v>
      </c>
      <c r="L261" s="188" t="s">
        <v>462</v>
      </c>
      <c r="M261" s="188" t="s">
        <v>461</v>
      </c>
      <c r="N261" s="188" t="s">
        <v>462</v>
      </c>
      <c r="O261" s="189" t="s">
        <v>1182</v>
      </c>
      <c r="P261" s="260">
        <v>2367864.9800000009</v>
      </c>
      <c r="Q261" s="188" t="s">
        <v>1183</v>
      </c>
      <c r="R261" s="260">
        <v>2217352.0000000009</v>
      </c>
      <c r="S261" s="260">
        <v>2367864.9800000009</v>
      </c>
      <c r="T261" s="260">
        <v>2367864.9800000009</v>
      </c>
      <c r="U261" s="260">
        <v>2367864.9800000009</v>
      </c>
      <c r="V261" s="260">
        <v>2367864.9800000009</v>
      </c>
      <c r="W261" s="260">
        <v>2367864.9800000009</v>
      </c>
      <c r="X261" s="188">
        <v>100</v>
      </c>
      <c r="Y261" s="188">
        <v>67</v>
      </c>
      <c r="Z261" s="261"/>
    </row>
    <row r="262" spans="1:26" s="188" customFormat="1" ht="63.75" x14ac:dyDescent="0.2">
      <c r="A262" s="188">
        <v>6</v>
      </c>
      <c r="B262" s="188" t="s">
        <v>535</v>
      </c>
      <c r="C262" s="188" t="s">
        <v>533</v>
      </c>
      <c r="D262" s="188" t="s">
        <v>331</v>
      </c>
      <c r="E262" s="189" t="s">
        <v>537</v>
      </c>
      <c r="F262" s="188" t="s">
        <v>1275</v>
      </c>
      <c r="G262" s="189" t="s">
        <v>1179</v>
      </c>
      <c r="H262" s="188">
        <v>1</v>
      </c>
      <c r="I262" s="188">
        <v>1</v>
      </c>
      <c r="J262" s="188" t="s">
        <v>335</v>
      </c>
      <c r="K262" s="188" t="s">
        <v>461</v>
      </c>
      <c r="L262" s="188" t="s">
        <v>455</v>
      </c>
      <c r="M262" s="188" t="s">
        <v>538</v>
      </c>
      <c r="N262" s="188" t="s">
        <v>511</v>
      </c>
      <c r="O262" s="189" t="s">
        <v>1292</v>
      </c>
      <c r="P262" s="260">
        <v>247381.60000000009</v>
      </c>
      <c r="Q262" s="188" t="s">
        <v>1508</v>
      </c>
      <c r="R262" s="260">
        <v>0</v>
      </c>
      <c r="S262" s="260">
        <v>247381.60000000009</v>
      </c>
      <c r="T262" s="260">
        <v>247381.60000000009</v>
      </c>
      <c r="U262" s="260">
        <v>247381.60000000009</v>
      </c>
      <c r="V262" s="260">
        <v>247381.60000000009</v>
      </c>
      <c r="W262" s="260">
        <v>247381.60000000009</v>
      </c>
      <c r="X262" s="188">
        <v>100</v>
      </c>
      <c r="Y262" s="188">
        <v>100</v>
      </c>
      <c r="Z262" s="261"/>
    </row>
    <row r="263" spans="1:26" s="188" customFormat="1" ht="38.25" x14ac:dyDescent="0.2">
      <c r="A263" s="188">
        <v>7</v>
      </c>
      <c r="B263" s="188" t="s">
        <v>532</v>
      </c>
      <c r="C263" s="188" t="s">
        <v>533</v>
      </c>
      <c r="D263" s="188" t="s">
        <v>999</v>
      </c>
      <c r="E263" s="189" t="s">
        <v>534</v>
      </c>
      <c r="F263" s="188" t="s">
        <v>1275</v>
      </c>
      <c r="G263" s="189" t="s">
        <v>1179</v>
      </c>
      <c r="H263" s="188">
        <v>1</v>
      </c>
      <c r="I263" s="188">
        <v>0</v>
      </c>
      <c r="J263" s="188" t="s">
        <v>172</v>
      </c>
      <c r="K263" s="188" t="s">
        <v>556</v>
      </c>
      <c r="L263" s="188" t="s">
        <v>475</v>
      </c>
      <c r="M263" s="188" t="s">
        <v>556</v>
      </c>
      <c r="N263" s="188" t="s">
        <v>462</v>
      </c>
      <c r="O263" s="189" t="s">
        <v>1292</v>
      </c>
      <c r="P263" s="260">
        <v>14664.099999999999</v>
      </c>
      <c r="Q263" s="188" t="s">
        <v>1300</v>
      </c>
      <c r="R263" s="260">
        <v>0</v>
      </c>
      <c r="S263" s="260">
        <v>14664.099999999999</v>
      </c>
      <c r="T263" s="260">
        <v>14664.099999999999</v>
      </c>
      <c r="U263" s="260">
        <v>14664.099999999999</v>
      </c>
      <c r="V263" s="260">
        <v>14664.099999999999</v>
      </c>
      <c r="W263" s="260">
        <v>14664.099999999999</v>
      </c>
      <c r="X263" s="188">
        <v>100</v>
      </c>
      <c r="Y263" s="188">
        <v>73</v>
      </c>
      <c r="Z263" s="261"/>
    </row>
    <row r="264" spans="1:26" s="188" customFormat="1" ht="38.25" x14ac:dyDescent="0.2">
      <c r="A264" s="188">
        <v>8</v>
      </c>
      <c r="B264" s="188" t="s">
        <v>535</v>
      </c>
      <c r="C264" s="188" t="s">
        <v>533</v>
      </c>
      <c r="D264" s="188" t="s">
        <v>1000</v>
      </c>
      <c r="E264" s="189" t="s">
        <v>243</v>
      </c>
      <c r="F264" s="188" t="s">
        <v>1275</v>
      </c>
      <c r="G264" s="189" t="s">
        <v>1179</v>
      </c>
      <c r="H264" s="188">
        <v>1</v>
      </c>
      <c r="I264" s="188">
        <v>0</v>
      </c>
      <c r="J264" s="188" t="s">
        <v>172</v>
      </c>
      <c r="K264" s="188" t="s">
        <v>556</v>
      </c>
      <c r="L264" s="188" t="s">
        <v>475</v>
      </c>
      <c r="M264" s="188" t="s">
        <v>556</v>
      </c>
      <c r="N264" s="188" t="s">
        <v>462</v>
      </c>
      <c r="O264" s="189" t="s">
        <v>1292</v>
      </c>
      <c r="P264" s="260">
        <v>33443.990000000005</v>
      </c>
      <c r="Q264" s="188" t="s">
        <v>1430</v>
      </c>
      <c r="R264" s="260">
        <v>0</v>
      </c>
      <c r="S264" s="260">
        <v>33443.990000000005</v>
      </c>
      <c r="T264" s="260">
        <v>33443.990000000005</v>
      </c>
      <c r="U264" s="260">
        <v>33443.990000000005</v>
      </c>
      <c r="V264" s="260">
        <v>33443.990000000005</v>
      </c>
      <c r="W264" s="260">
        <v>33443.990000000005</v>
      </c>
      <c r="X264" s="188">
        <v>100</v>
      </c>
      <c r="Y264" s="188">
        <v>61</v>
      </c>
      <c r="Z264" s="261"/>
    </row>
    <row r="265" spans="1:26" s="188" customFormat="1" ht="38.25" x14ac:dyDescent="0.2">
      <c r="A265" s="188">
        <v>9</v>
      </c>
      <c r="B265" s="188" t="s">
        <v>536</v>
      </c>
      <c r="C265" s="188" t="s">
        <v>533</v>
      </c>
      <c r="D265" s="188" t="s">
        <v>1001</v>
      </c>
      <c r="E265" s="189" t="s">
        <v>245</v>
      </c>
      <c r="F265" s="188" t="s">
        <v>1275</v>
      </c>
      <c r="G265" s="189" t="s">
        <v>1179</v>
      </c>
      <c r="H265" s="188">
        <v>1</v>
      </c>
      <c r="I265" s="188">
        <v>0</v>
      </c>
      <c r="J265" s="188" t="s">
        <v>172</v>
      </c>
      <c r="K265" s="188" t="s">
        <v>556</v>
      </c>
      <c r="L265" s="188" t="s">
        <v>475</v>
      </c>
      <c r="M265" s="188" t="s">
        <v>556</v>
      </c>
      <c r="N265" s="188" t="s">
        <v>462</v>
      </c>
      <c r="O265" s="189" t="s">
        <v>1292</v>
      </c>
      <c r="P265" s="260">
        <v>177901.21000000008</v>
      </c>
      <c r="Q265" s="188" t="s">
        <v>1509</v>
      </c>
      <c r="R265" s="260">
        <v>0</v>
      </c>
      <c r="S265" s="260">
        <v>177901.21000000008</v>
      </c>
      <c r="T265" s="260">
        <v>177901.21000000008</v>
      </c>
      <c r="U265" s="260">
        <v>177901.21000000008</v>
      </c>
      <c r="V265" s="260">
        <v>177901.21000000008</v>
      </c>
      <c r="W265" s="260">
        <v>177901.21000000008</v>
      </c>
      <c r="X265" s="188">
        <v>100</v>
      </c>
      <c r="Y265" s="188">
        <v>67</v>
      </c>
      <c r="Z265" s="261"/>
    </row>
    <row r="266" spans="1:26" s="188" customFormat="1" ht="25.5" x14ac:dyDescent="0.2">
      <c r="A266" s="188">
        <v>10</v>
      </c>
      <c r="B266" s="188" t="s">
        <v>264</v>
      </c>
      <c r="C266" s="188" t="s">
        <v>533</v>
      </c>
      <c r="D266" s="188" t="s">
        <v>1002</v>
      </c>
      <c r="E266" s="189" t="s">
        <v>266</v>
      </c>
      <c r="F266" s="188" t="s">
        <v>1275</v>
      </c>
      <c r="G266" s="189" t="s">
        <v>1179</v>
      </c>
      <c r="H266" s="188">
        <v>1</v>
      </c>
      <c r="I266" s="188">
        <v>0</v>
      </c>
      <c r="J266" s="188" t="s">
        <v>172</v>
      </c>
      <c r="K266" s="188" t="s">
        <v>556</v>
      </c>
      <c r="L266" s="188" t="s">
        <v>475</v>
      </c>
      <c r="M266" s="188" t="s">
        <v>556</v>
      </c>
      <c r="N266" s="188" t="s">
        <v>462</v>
      </c>
      <c r="O266" s="189" t="s">
        <v>1292</v>
      </c>
      <c r="P266" s="260">
        <v>4006.41</v>
      </c>
      <c r="Q266" s="188" t="s">
        <v>1300</v>
      </c>
      <c r="R266" s="260">
        <v>0</v>
      </c>
      <c r="S266" s="260">
        <v>4006.41</v>
      </c>
      <c r="T266" s="260">
        <v>4006.41</v>
      </c>
      <c r="U266" s="260">
        <v>4006.41</v>
      </c>
      <c r="V266" s="260">
        <v>4006.41</v>
      </c>
      <c r="W266" s="260">
        <v>4006.41</v>
      </c>
      <c r="X266" s="188">
        <v>100</v>
      </c>
      <c r="Y266" s="188">
        <v>57</v>
      </c>
      <c r="Z266" s="261"/>
    </row>
    <row r="267" spans="1:26" s="188" customFormat="1" ht="38.25" x14ac:dyDescent="0.2">
      <c r="A267" s="188">
        <v>11</v>
      </c>
      <c r="B267" s="188" t="s">
        <v>536</v>
      </c>
      <c r="C267" s="188" t="s">
        <v>533</v>
      </c>
      <c r="D267" s="188" t="s">
        <v>1003</v>
      </c>
      <c r="E267" s="189" t="s">
        <v>263</v>
      </c>
      <c r="F267" s="188" t="s">
        <v>1275</v>
      </c>
      <c r="G267" s="189" t="s">
        <v>1179</v>
      </c>
      <c r="H267" s="188">
        <v>1</v>
      </c>
      <c r="I267" s="188">
        <v>0</v>
      </c>
      <c r="J267" s="188" t="s">
        <v>172</v>
      </c>
      <c r="K267" s="188" t="s">
        <v>556</v>
      </c>
      <c r="L267" s="188" t="s">
        <v>475</v>
      </c>
      <c r="M267" s="188" t="s">
        <v>556</v>
      </c>
      <c r="N267" s="188" t="s">
        <v>462</v>
      </c>
      <c r="O267" s="189" t="s">
        <v>1292</v>
      </c>
      <c r="P267" s="260">
        <v>52413.680000000008</v>
      </c>
      <c r="Q267" s="188" t="s">
        <v>1502</v>
      </c>
      <c r="R267" s="260">
        <v>0</v>
      </c>
      <c r="S267" s="260">
        <v>52413.680000000008</v>
      </c>
      <c r="T267" s="260">
        <v>52413.680000000008</v>
      </c>
      <c r="U267" s="260">
        <v>52413.680000000008</v>
      </c>
      <c r="V267" s="260">
        <v>52413.680000000008</v>
      </c>
      <c r="W267" s="260">
        <v>52413.680000000008</v>
      </c>
      <c r="X267" s="188">
        <v>100</v>
      </c>
      <c r="Y267" s="188">
        <v>79</v>
      </c>
      <c r="Z267" s="261"/>
    </row>
    <row r="268" spans="1:26" s="188" customFormat="1" ht="38.25" x14ac:dyDescent="0.2">
      <c r="A268" s="188">
        <v>12</v>
      </c>
      <c r="B268" s="188" t="s">
        <v>532</v>
      </c>
      <c r="C268" s="188" t="s">
        <v>533</v>
      </c>
      <c r="D268" s="188" t="s">
        <v>1004</v>
      </c>
      <c r="E268" s="189" t="s">
        <v>534</v>
      </c>
      <c r="F268" s="188" t="s">
        <v>1275</v>
      </c>
      <c r="G268" s="189" t="s">
        <v>1179</v>
      </c>
      <c r="H268" s="188">
        <v>1</v>
      </c>
      <c r="I268" s="188">
        <v>0</v>
      </c>
      <c r="J268" s="188" t="s">
        <v>172</v>
      </c>
      <c r="K268" s="188" t="s">
        <v>556</v>
      </c>
      <c r="L268" s="188" t="s">
        <v>475</v>
      </c>
      <c r="M268" s="188" t="s">
        <v>556</v>
      </c>
      <c r="N268" s="188" t="s">
        <v>462</v>
      </c>
      <c r="O268" s="189" t="s">
        <v>1211</v>
      </c>
      <c r="P268" s="260">
        <v>9934.7199999999993</v>
      </c>
      <c r="Q268" s="188" t="s">
        <v>1300</v>
      </c>
      <c r="R268" s="260">
        <v>0</v>
      </c>
      <c r="S268" s="260">
        <v>9934.7199999999993</v>
      </c>
      <c r="T268" s="260">
        <v>9934.7199999999993</v>
      </c>
      <c r="U268" s="260">
        <v>9934.7199999999993</v>
      </c>
      <c r="V268" s="260">
        <v>9934.7199999999993</v>
      </c>
      <c r="W268" s="260">
        <v>9934.7199999999993</v>
      </c>
      <c r="X268" s="188">
        <v>100</v>
      </c>
      <c r="Y268" s="188">
        <v>33</v>
      </c>
      <c r="Z268" s="261"/>
    </row>
    <row r="269" spans="1:26" s="188" customFormat="1" ht="38.25" x14ac:dyDescent="0.2">
      <c r="A269" s="188">
        <v>13</v>
      </c>
      <c r="B269" s="188" t="s">
        <v>535</v>
      </c>
      <c r="C269" s="188" t="s">
        <v>533</v>
      </c>
      <c r="D269" s="188" t="s">
        <v>1005</v>
      </c>
      <c r="E269" s="189" t="s">
        <v>243</v>
      </c>
      <c r="F269" s="188" t="s">
        <v>1275</v>
      </c>
      <c r="G269" s="189" t="s">
        <v>1179</v>
      </c>
      <c r="H269" s="188">
        <v>1</v>
      </c>
      <c r="I269" s="188">
        <v>0</v>
      </c>
      <c r="J269" s="188" t="s">
        <v>172</v>
      </c>
      <c r="K269" s="188" t="s">
        <v>556</v>
      </c>
      <c r="L269" s="188" t="s">
        <v>475</v>
      </c>
      <c r="M269" s="188" t="s">
        <v>556</v>
      </c>
      <c r="N269" s="188" t="s">
        <v>462</v>
      </c>
      <c r="O269" s="189" t="s">
        <v>1211</v>
      </c>
      <c r="P269" s="260">
        <v>14488.199999999999</v>
      </c>
      <c r="Q269" s="188" t="s">
        <v>1300</v>
      </c>
      <c r="R269" s="260">
        <v>0</v>
      </c>
      <c r="S269" s="260">
        <v>14488.199999999999</v>
      </c>
      <c r="T269" s="260">
        <v>14488.199999999999</v>
      </c>
      <c r="U269" s="260">
        <v>14488.199999999999</v>
      </c>
      <c r="V269" s="260">
        <v>14488.199999999999</v>
      </c>
      <c r="W269" s="260">
        <v>14488.199999999999</v>
      </c>
      <c r="X269" s="188">
        <v>100</v>
      </c>
      <c r="Y269" s="188">
        <v>54</v>
      </c>
      <c r="Z269" s="261"/>
    </row>
    <row r="270" spans="1:26" s="188" customFormat="1" ht="38.25" x14ac:dyDescent="0.2">
      <c r="A270" s="188">
        <v>14</v>
      </c>
      <c r="B270" s="188" t="s">
        <v>536</v>
      </c>
      <c r="C270" s="188" t="s">
        <v>533</v>
      </c>
      <c r="D270" s="188" t="s">
        <v>1006</v>
      </c>
      <c r="E270" s="189" t="s">
        <v>245</v>
      </c>
      <c r="F270" s="188" t="s">
        <v>1275</v>
      </c>
      <c r="G270" s="189" t="s">
        <v>1179</v>
      </c>
      <c r="H270" s="188">
        <v>1</v>
      </c>
      <c r="I270" s="188">
        <v>0</v>
      </c>
      <c r="J270" s="188" t="s">
        <v>172</v>
      </c>
      <c r="K270" s="188" t="s">
        <v>556</v>
      </c>
      <c r="L270" s="188" t="s">
        <v>475</v>
      </c>
      <c r="M270" s="188" t="s">
        <v>556</v>
      </c>
      <c r="N270" s="188" t="s">
        <v>462</v>
      </c>
      <c r="O270" s="189" t="s">
        <v>1211</v>
      </c>
      <c r="P270" s="260">
        <v>348415.56000000006</v>
      </c>
      <c r="Q270" s="188" t="s">
        <v>1510</v>
      </c>
      <c r="R270" s="260">
        <v>0</v>
      </c>
      <c r="S270" s="260">
        <v>348415.56000000006</v>
      </c>
      <c r="T270" s="260">
        <v>348415.56000000006</v>
      </c>
      <c r="U270" s="260">
        <v>348415.56000000006</v>
      </c>
      <c r="V270" s="260">
        <v>348415.56000000006</v>
      </c>
      <c r="W270" s="260">
        <v>348415.56000000006</v>
      </c>
      <c r="X270" s="188">
        <v>100</v>
      </c>
      <c r="Y270" s="188">
        <v>95</v>
      </c>
      <c r="Z270" s="261"/>
    </row>
    <row r="271" spans="1:26" s="188" customFormat="1" ht="38.25" x14ac:dyDescent="0.2">
      <c r="A271" s="188">
        <v>15</v>
      </c>
      <c r="B271" s="188" t="s">
        <v>536</v>
      </c>
      <c r="C271" s="188" t="s">
        <v>533</v>
      </c>
      <c r="D271" s="188" t="s">
        <v>1007</v>
      </c>
      <c r="E271" s="189" t="s">
        <v>263</v>
      </c>
      <c r="F271" s="188" t="s">
        <v>1275</v>
      </c>
      <c r="G271" s="189" t="s">
        <v>1179</v>
      </c>
      <c r="H271" s="188">
        <v>1</v>
      </c>
      <c r="I271" s="188">
        <v>0</v>
      </c>
      <c r="J271" s="188" t="s">
        <v>172</v>
      </c>
      <c r="K271" s="188" t="s">
        <v>556</v>
      </c>
      <c r="L271" s="188" t="s">
        <v>475</v>
      </c>
      <c r="M271" s="188" t="s">
        <v>556</v>
      </c>
      <c r="N271" s="188" t="s">
        <v>462</v>
      </c>
      <c r="O271" s="189" t="s">
        <v>1211</v>
      </c>
      <c r="P271" s="260">
        <v>107645.04</v>
      </c>
      <c r="Q271" s="188" t="s">
        <v>1511</v>
      </c>
      <c r="R271" s="260">
        <v>0</v>
      </c>
      <c r="S271" s="260">
        <v>107645.04</v>
      </c>
      <c r="T271" s="260">
        <v>107645.04</v>
      </c>
      <c r="U271" s="260">
        <v>107645.04</v>
      </c>
      <c r="V271" s="260">
        <v>107645.04</v>
      </c>
      <c r="W271" s="260">
        <v>107645.04</v>
      </c>
      <c r="X271" s="188">
        <v>100</v>
      </c>
      <c r="Y271" s="188">
        <v>80</v>
      </c>
      <c r="Z271" s="261"/>
    </row>
    <row r="272" spans="1:26" s="188" customFormat="1" ht="38.25" x14ac:dyDescent="0.2">
      <c r="A272" s="188">
        <v>16</v>
      </c>
      <c r="B272" s="188" t="s">
        <v>249</v>
      </c>
      <c r="C272" s="188" t="s">
        <v>533</v>
      </c>
      <c r="D272" s="188" t="s">
        <v>250</v>
      </c>
      <c r="E272" s="189" t="s">
        <v>251</v>
      </c>
      <c r="F272" s="188" t="s">
        <v>1275</v>
      </c>
      <c r="G272" s="189" t="s">
        <v>1179</v>
      </c>
      <c r="H272" s="188">
        <v>1</v>
      </c>
      <c r="I272" s="188">
        <v>0</v>
      </c>
      <c r="J272" s="188" t="s">
        <v>252</v>
      </c>
      <c r="K272" s="188" t="s">
        <v>461</v>
      </c>
      <c r="L272" s="188" t="s">
        <v>539</v>
      </c>
      <c r="M272" s="188" t="s">
        <v>461</v>
      </c>
      <c r="N272" s="188" t="s">
        <v>462</v>
      </c>
      <c r="O272" s="189" t="s">
        <v>1182</v>
      </c>
      <c r="P272" s="260">
        <v>188494.00000000009</v>
      </c>
      <c r="Q272" s="188" t="s">
        <v>1508</v>
      </c>
      <c r="R272" s="260">
        <v>300000.00000000006</v>
      </c>
      <c r="S272" s="260">
        <v>188494.00000000009</v>
      </c>
      <c r="T272" s="260">
        <v>188494.00000000009</v>
      </c>
      <c r="U272" s="260">
        <v>188494.00000000009</v>
      </c>
      <c r="V272" s="260">
        <v>188494.00000000009</v>
      </c>
      <c r="W272" s="260">
        <v>188494.00000000009</v>
      </c>
      <c r="X272" s="188">
        <v>100</v>
      </c>
      <c r="Y272" s="188">
        <v>63</v>
      </c>
      <c r="Z272" s="261"/>
    </row>
    <row r="273" spans="1:26" s="188" customFormat="1" ht="12.75" x14ac:dyDescent="0.2">
      <c r="A273" s="188">
        <v>17</v>
      </c>
      <c r="B273" s="188" t="s">
        <v>249</v>
      </c>
      <c r="C273" s="188" t="s">
        <v>533</v>
      </c>
      <c r="D273" s="188" t="s">
        <v>253</v>
      </c>
      <c r="E273" s="189" t="s">
        <v>254</v>
      </c>
      <c r="F273" s="188" t="s">
        <v>1275</v>
      </c>
      <c r="G273" s="189" t="s">
        <v>1179</v>
      </c>
      <c r="H273" s="188">
        <v>1</v>
      </c>
      <c r="I273" s="188">
        <v>0</v>
      </c>
      <c r="J273" s="188" t="s">
        <v>252</v>
      </c>
      <c r="K273" s="188" t="s">
        <v>461</v>
      </c>
      <c r="L273" s="188" t="s">
        <v>539</v>
      </c>
      <c r="M273" s="188" t="s">
        <v>461</v>
      </c>
      <c r="N273" s="188" t="s">
        <v>462</v>
      </c>
      <c r="O273" s="189" t="s">
        <v>1182</v>
      </c>
      <c r="P273" s="260">
        <v>290636.56000000006</v>
      </c>
      <c r="Q273" s="188" t="s">
        <v>1508</v>
      </c>
      <c r="R273" s="260">
        <v>200000.00000000009</v>
      </c>
      <c r="S273" s="260">
        <v>290636.56000000006</v>
      </c>
      <c r="T273" s="260">
        <v>290636.56000000006</v>
      </c>
      <c r="U273" s="260">
        <v>290636.56000000006</v>
      </c>
      <c r="V273" s="260">
        <v>290636.56000000006</v>
      </c>
      <c r="W273" s="260">
        <v>290636.56000000006</v>
      </c>
      <c r="X273" s="188">
        <v>100</v>
      </c>
      <c r="Y273" s="188">
        <v>89</v>
      </c>
      <c r="Z273" s="261"/>
    </row>
    <row r="274" spans="1:26" s="188" customFormat="1" ht="25.5" x14ac:dyDescent="0.2">
      <c r="A274" s="188">
        <v>18</v>
      </c>
      <c r="B274" s="188" t="s">
        <v>249</v>
      </c>
      <c r="C274" s="188" t="s">
        <v>533</v>
      </c>
      <c r="D274" s="188" t="s">
        <v>255</v>
      </c>
      <c r="E274" s="189" t="s">
        <v>256</v>
      </c>
      <c r="F274" s="188" t="s">
        <v>1275</v>
      </c>
      <c r="G274" s="189" t="s">
        <v>1179</v>
      </c>
      <c r="H274" s="188">
        <v>1</v>
      </c>
      <c r="I274" s="188">
        <v>0</v>
      </c>
      <c r="J274" s="188" t="s">
        <v>252</v>
      </c>
      <c r="K274" s="188" t="s">
        <v>461</v>
      </c>
      <c r="L274" s="188" t="s">
        <v>539</v>
      </c>
      <c r="M274" s="188" t="s">
        <v>461</v>
      </c>
      <c r="N274" s="188" t="s">
        <v>462</v>
      </c>
      <c r="O274" s="189" t="s">
        <v>1182</v>
      </c>
      <c r="P274" s="260">
        <v>40713.44000000001</v>
      </c>
      <c r="Q274" s="188" t="s">
        <v>1183</v>
      </c>
      <c r="R274" s="260">
        <v>150000.00000000009</v>
      </c>
      <c r="S274" s="260">
        <v>40713.44000000001</v>
      </c>
      <c r="T274" s="260">
        <v>40713.44000000001</v>
      </c>
      <c r="U274" s="260">
        <v>40713.44000000001</v>
      </c>
      <c r="V274" s="260">
        <v>40713.44000000001</v>
      </c>
      <c r="W274" s="260">
        <v>40713.44000000001</v>
      </c>
      <c r="X274" s="188">
        <v>100</v>
      </c>
      <c r="Y274" s="188">
        <v>41</v>
      </c>
      <c r="Z274" s="261"/>
    </row>
    <row r="275" spans="1:26" s="188" customFormat="1" ht="25.5" x14ac:dyDescent="0.2">
      <c r="A275" s="188">
        <v>19</v>
      </c>
      <c r="B275" s="188" t="s">
        <v>249</v>
      </c>
      <c r="C275" s="188" t="s">
        <v>533</v>
      </c>
      <c r="D275" s="188" t="s">
        <v>257</v>
      </c>
      <c r="E275" s="189" t="s">
        <v>258</v>
      </c>
      <c r="F275" s="188" t="s">
        <v>1275</v>
      </c>
      <c r="G275" s="189" t="s">
        <v>1179</v>
      </c>
      <c r="H275" s="188">
        <v>1</v>
      </c>
      <c r="I275" s="188">
        <v>1</v>
      </c>
      <c r="J275" s="188" t="s">
        <v>252</v>
      </c>
      <c r="K275" s="188" t="s">
        <v>461</v>
      </c>
      <c r="L275" s="188" t="s">
        <v>539</v>
      </c>
      <c r="M275" s="188" t="s">
        <v>461</v>
      </c>
      <c r="N275" s="188" t="s">
        <v>475</v>
      </c>
      <c r="O275" s="189" t="s">
        <v>1182</v>
      </c>
      <c r="P275" s="260">
        <v>308459.50000000006</v>
      </c>
      <c r="Q275" s="188" t="s">
        <v>1183</v>
      </c>
      <c r="R275" s="260">
        <v>100000</v>
      </c>
      <c r="S275" s="260">
        <v>308459.50000000006</v>
      </c>
      <c r="T275" s="260">
        <v>308459.50000000006</v>
      </c>
      <c r="U275" s="260">
        <v>308459.50000000006</v>
      </c>
      <c r="V275" s="260">
        <v>308459.50000000006</v>
      </c>
      <c r="W275" s="260">
        <v>308459.50000000006</v>
      </c>
      <c r="X275" s="188">
        <v>100</v>
      </c>
      <c r="Y275" s="188">
        <v>100</v>
      </c>
      <c r="Z275" s="261"/>
    </row>
    <row r="276" spans="1:26" s="188" customFormat="1" ht="38.25" x14ac:dyDescent="0.2">
      <c r="A276" s="188">
        <v>20</v>
      </c>
      <c r="B276" s="188" t="s">
        <v>536</v>
      </c>
      <c r="C276" s="188" t="s">
        <v>533</v>
      </c>
      <c r="D276" s="188" t="s">
        <v>276</v>
      </c>
      <c r="E276" s="189" t="s">
        <v>277</v>
      </c>
      <c r="F276" s="188" t="s">
        <v>1275</v>
      </c>
      <c r="G276" s="189" t="s">
        <v>1179</v>
      </c>
      <c r="H276" s="188">
        <v>1</v>
      </c>
      <c r="I276" s="188">
        <v>1</v>
      </c>
      <c r="J276" s="188" t="s">
        <v>240</v>
      </c>
      <c r="K276" s="188" t="s">
        <v>461</v>
      </c>
      <c r="L276" s="188" t="s">
        <v>451</v>
      </c>
      <c r="M276" s="188" t="s">
        <v>461</v>
      </c>
      <c r="N276" s="188" t="s">
        <v>451</v>
      </c>
      <c r="O276" s="189" t="s">
        <v>1182</v>
      </c>
      <c r="P276" s="260">
        <v>999399.27000000025</v>
      </c>
      <c r="Q276" s="188" t="s">
        <v>1291</v>
      </c>
      <c r="R276" s="260">
        <v>1000000</v>
      </c>
      <c r="S276" s="260">
        <v>999399.27000000025</v>
      </c>
      <c r="T276" s="260">
        <v>999399.27000000025</v>
      </c>
      <c r="U276" s="260">
        <v>999399.27000000025</v>
      </c>
      <c r="V276" s="260">
        <v>999399.27000000025</v>
      </c>
      <c r="W276" s="260">
        <v>999399.27000000025</v>
      </c>
      <c r="X276" s="188">
        <v>100</v>
      </c>
      <c r="Y276" s="188">
        <v>100</v>
      </c>
      <c r="Z276" s="261"/>
    </row>
    <row r="277" spans="1:26" s="188" customFormat="1" ht="25.5" x14ac:dyDescent="0.2">
      <c r="A277" s="188">
        <v>21</v>
      </c>
      <c r="B277" s="188" t="s">
        <v>535</v>
      </c>
      <c r="C277" s="188" t="s">
        <v>533</v>
      </c>
      <c r="D277" s="188" t="s">
        <v>292</v>
      </c>
      <c r="E277" s="189" t="s">
        <v>293</v>
      </c>
      <c r="F277" s="188" t="s">
        <v>1275</v>
      </c>
      <c r="G277" s="189" t="s">
        <v>1179</v>
      </c>
      <c r="H277" s="188">
        <v>1</v>
      </c>
      <c r="I277" s="188">
        <v>1</v>
      </c>
      <c r="J277" s="188" t="s">
        <v>240</v>
      </c>
      <c r="K277" s="188" t="s">
        <v>450</v>
      </c>
      <c r="L277" s="188" t="s">
        <v>455</v>
      </c>
      <c r="M277" s="188" t="s">
        <v>540</v>
      </c>
      <c r="N277" s="188" t="s">
        <v>511</v>
      </c>
      <c r="O277" s="189" t="s">
        <v>1182</v>
      </c>
      <c r="P277" s="260">
        <v>4872</v>
      </c>
      <c r="Q277" s="188" t="s">
        <v>1506</v>
      </c>
      <c r="R277" s="260">
        <v>25000</v>
      </c>
      <c r="S277" s="260">
        <v>4872</v>
      </c>
      <c r="T277" s="260">
        <v>4872</v>
      </c>
      <c r="U277" s="260">
        <v>4872</v>
      </c>
      <c r="V277" s="260">
        <v>4872</v>
      </c>
      <c r="W277" s="260">
        <v>4872</v>
      </c>
      <c r="X277" s="188">
        <v>100</v>
      </c>
      <c r="Y277" s="188">
        <v>100</v>
      </c>
      <c r="Z277" s="261"/>
    </row>
    <row r="278" spans="1:26" s="188" customFormat="1" ht="25.5" x14ac:dyDescent="0.2">
      <c r="A278" s="188">
        <v>22</v>
      </c>
      <c r="B278" s="188" t="s">
        <v>536</v>
      </c>
      <c r="C278" s="188" t="s">
        <v>533</v>
      </c>
      <c r="D278" s="188" t="s">
        <v>259</v>
      </c>
      <c r="E278" s="189" t="s">
        <v>260</v>
      </c>
      <c r="F278" s="188" t="s">
        <v>1275</v>
      </c>
      <c r="G278" s="189" t="s">
        <v>1179</v>
      </c>
      <c r="H278" s="188">
        <v>1</v>
      </c>
      <c r="I278" s="188">
        <v>0</v>
      </c>
      <c r="J278" s="188" t="s">
        <v>240</v>
      </c>
      <c r="K278" s="188" t="s">
        <v>541</v>
      </c>
      <c r="L278" s="188" t="s">
        <v>475</v>
      </c>
      <c r="M278" s="188" t="s">
        <v>541</v>
      </c>
      <c r="N278" s="188" t="s">
        <v>502</v>
      </c>
      <c r="O278" s="189" t="s">
        <v>1182</v>
      </c>
      <c r="P278" s="260">
        <v>0</v>
      </c>
      <c r="Q278" s="188" t="s">
        <v>1512</v>
      </c>
      <c r="R278" s="260">
        <v>50000.000000000007</v>
      </c>
      <c r="S278" s="260">
        <v>0</v>
      </c>
      <c r="T278" s="260">
        <v>0</v>
      </c>
      <c r="U278" s="260">
        <v>0</v>
      </c>
      <c r="V278" s="260">
        <v>0</v>
      </c>
      <c r="W278" s="260">
        <v>0</v>
      </c>
      <c r="X278" s="188">
        <v>0</v>
      </c>
      <c r="Y278" s="188">
        <v>0</v>
      </c>
      <c r="Z278" s="261"/>
    </row>
    <row r="279" spans="1:26" s="188" customFormat="1" ht="25.5" x14ac:dyDescent="0.2">
      <c r="A279" s="188">
        <v>23</v>
      </c>
      <c r="B279" s="188" t="s">
        <v>536</v>
      </c>
      <c r="C279" s="188" t="s">
        <v>533</v>
      </c>
      <c r="D279" s="188" t="s">
        <v>353</v>
      </c>
      <c r="E279" s="189" t="s">
        <v>542</v>
      </c>
      <c r="F279" s="188" t="s">
        <v>1275</v>
      </c>
      <c r="G279" s="189" t="s">
        <v>1179</v>
      </c>
      <c r="H279" s="188">
        <v>1</v>
      </c>
      <c r="I279" s="188">
        <v>0</v>
      </c>
      <c r="J279" s="188" t="s">
        <v>543</v>
      </c>
      <c r="K279" s="188" t="s">
        <v>461</v>
      </c>
      <c r="L279" s="188" t="s">
        <v>462</v>
      </c>
      <c r="M279" s="188" t="s">
        <v>544</v>
      </c>
      <c r="N279" s="188" t="s">
        <v>462</v>
      </c>
      <c r="O279" s="189" t="s">
        <v>1182</v>
      </c>
      <c r="P279" s="260">
        <v>29222.17</v>
      </c>
      <c r="Q279" s="188" t="s">
        <v>1183</v>
      </c>
      <c r="R279" s="260">
        <v>300000.00000000006</v>
      </c>
      <c r="S279" s="260">
        <v>29222.17</v>
      </c>
      <c r="T279" s="260">
        <v>29222.17</v>
      </c>
      <c r="U279" s="260">
        <v>29222.17</v>
      </c>
      <c r="V279" s="260">
        <v>29222.17</v>
      </c>
      <c r="W279" s="260">
        <v>29222.17</v>
      </c>
      <c r="X279" s="188">
        <v>100</v>
      </c>
      <c r="Y279" s="188">
        <v>10</v>
      </c>
      <c r="Z279" s="261"/>
    </row>
    <row r="280" spans="1:26" s="188" customFormat="1" ht="12.75" x14ac:dyDescent="0.2">
      <c r="A280" s="188">
        <v>24</v>
      </c>
      <c r="B280" s="188" t="s">
        <v>296</v>
      </c>
      <c r="C280" s="188" t="s">
        <v>533</v>
      </c>
      <c r="D280" s="188" t="s">
        <v>354</v>
      </c>
      <c r="E280" s="189" t="s">
        <v>545</v>
      </c>
      <c r="F280" s="188" t="s">
        <v>1275</v>
      </c>
      <c r="G280" s="189" t="s">
        <v>1179</v>
      </c>
      <c r="H280" s="188">
        <v>1</v>
      </c>
      <c r="I280" s="188">
        <v>0</v>
      </c>
      <c r="J280" s="188" t="s">
        <v>252</v>
      </c>
      <c r="K280" s="188" t="s">
        <v>461</v>
      </c>
      <c r="L280" s="188" t="s">
        <v>487</v>
      </c>
      <c r="M280" s="188" t="s">
        <v>502</v>
      </c>
      <c r="N280" s="188" t="s">
        <v>502</v>
      </c>
      <c r="O280" s="189" t="s">
        <v>1182</v>
      </c>
      <c r="P280" s="260">
        <v>0</v>
      </c>
      <c r="Q280" s="188" t="s">
        <v>1183</v>
      </c>
      <c r="R280" s="260">
        <v>1000000</v>
      </c>
      <c r="S280" s="260">
        <v>0</v>
      </c>
      <c r="T280" s="260">
        <v>0</v>
      </c>
      <c r="U280" s="260">
        <v>0</v>
      </c>
      <c r="V280" s="260">
        <v>0</v>
      </c>
      <c r="W280" s="260">
        <v>0</v>
      </c>
      <c r="X280" s="188">
        <v>0</v>
      </c>
      <c r="Y280" s="188">
        <v>0</v>
      </c>
      <c r="Z280" s="261"/>
    </row>
    <row r="281" spans="1:26" s="188" customFormat="1" ht="25.5" x14ac:dyDescent="0.2">
      <c r="A281" s="188">
        <v>25</v>
      </c>
      <c r="B281" s="188" t="s">
        <v>536</v>
      </c>
      <c r="C281" s="188" t="s">
        <v>533</v>
      </c>
      <c r="D281" s="188" t="s">
        <v>415</v>
      </c>
      <c r="E281" s="189" t="s">
        <v>546</v>
      </c>
      <c r="F281" s="188" t="s">
        <v>1275</v>
      </c>
      <c r="G281" s="189" t="s">
        <v>1179</v>
      </c>
      <c r="H281" s="188">
        <v>1</v>
      </c>
      <c r="I281" s="188">
        <v>0</v>
      </c>
      <c r="J281" s="188" t="s">
        <v>547</v>
      </c>
      <c r="K281" s="188" t="s">
        <v>465</v>
      </c>
      <c r="L281" s="188" t="s">
        <v>462</v>
      </c>
      <c r="M281" s="188" t="s">
        <v>465</v>
      </c>
      <c r="N281" s="188" t="s">
        <v>462</v>
      </c>
      <c r="O281" s="189" t="s">
        <v>1182</v>
      </c>
      <c r="P281" s="260">
        <v>100253.57999999999</v>
      </c>
      <c r="Q281" s="188" t="s">
        <v>1512</v>
      </c>
      <c r="R281" s="260">
        <v>0</v>
      </c>
      <c r="S281" s="260">
        <v>100253.57999999999</v>
      </c>
      <c r="T281" s="260">
        <v>100253.57999999999</v>
      </c>
      <c r="U281" s="260">
        <v>100253.57999999999</v>
      </c>
      <c r="V281" s="260">
        <v>100253.57999999999</v>
      </c>
      <c r="W281" s="260">
        <v>100253.57999999999</v>
      </c>
      <c r="X281" s="188">
        <v>100</v>
      </c>
      <c r="Y281" s="188">
        <v>98</v>
      </c>
      <c r="Z281" s="261"/>
    </row>
    <row r="282" spans="1:26" s="188" customFormat="1" ht="63.75" x14ac:dyDescent="0.2">
      <c r="A282" s="188">
        <v>26</v>
      </c>
      <c r="B282" s="188" t="s">
        <v>161</v>
      </c>
      <c r="C282" s="188" t="s">
        <v>533</v>
      </c>
      <c r="D282" s="188" t="s">
        <v>646</v>
      </c>
      <c r="E282" s="189" t="s">
        <v>829</v>
      </c>
      <c r="F282" s="188" t="s">
        <v>1275</v>
      </c>
      <c r="G282" s="189" t="s">
        <v>1179</v>
      </c>
      <c r="H282" s="188">
        <v>17</v>
      </c>
      <c r="I282" s="188">
        <v>17</v>
      </c>
      <c r="J282" s="188" t="s">
        <v>830</v>
      </c>
      <c r="K282" s="188" t="s">
        <v>774</v>
      </c>
      <c r="L282" s="188" t="s">
        <v>481</v>
      </c>
      <c r="M282" s="188" t="s">
        <v>520</v>
      </c>
      <c r="N282" s="188" t="s">
        <v>521</v>
      </c>
      <c r="O282" s="189" t="s">
        <v>376</v>
      </c>
      <c r="P282" s="260">
        <v>288830.95000000007</v>
      </c>
      <c r="Q282" s="188" t="s">
        <v>1183</v>
      </c>
      <c r="R282" s="260">
        <v>0</v>
      </c>
      <c r="S282" s="260">
        <v>288830.95000000007</v>
      </c>
      <c r="T282" s="260">
        <v>288830.95000000007</v>
      </c>
      <c r="U282" s="260">
        <v>288830.95000000007</v>
      </c>
      <c r="V282" s="260">
        <v>288830.95000000007</v>
      </c>
      <c r="W282" s="260">
        <v>288830.95000000007</v>
      </c>
      <c r="X282" s="188">
        <v>100</v>
      </c>
      <c r="Y282" s="188">
        <v>100</v>
      </c>
      <c r="Z282" s="261"/>
    </row>
    <row r="283" spans="1:26" s="188" customFormat="1" ht="51" x14ac:dyDescent="0.2">
      <c r="A283" s="188">
        <v>27</v>
      </c>
      <c r="B283" s="188" t="s">
        <v>161</v>
      </c>
      <c r="C283" s="188" t="s">
        <v>533</v>
      </c>
      <c r="D283" s="188" t="s">
        <v>831</v>
      </c>
      <c r="E283" s="189" t="s">
        <v>832</v>
      </c>
      <c r="F283" s="188" t="s">
        <v>1275</v>
      </c>
      <c r="G283" s="189" t="s">
        <v>1179</v>
      </c>
      <c r="H283" s="188">
        <v>1</v>
      </c>
      <c r="I283" s="188">
        <v>1</v>
      </c>
      <c r="J283" s="188" t="s">
        <v>378</v>
      </c>
      <c r="K283" s="188" t="s">
        <v>833</v>
      </c>
      <c r="L283" s="188" t="s">
        <v>834</v>
      </c>
      <c r="M283" s="188" t="s">
        <v>519</v>
      </c>
      <c r="N283" s="188" t="s">
        <v>487</v>
      </c>
      <c r="O283" s="189" t="s">
        <v>1182</v>
      </c>
      <c r="P283" s="260">
        <v>129998.24999999999</v>
      </c>
      <c r="Q283" s="188" t="s">
        <v>1183</v>
      </c>
      <c r="R283" s="260">
        <v>0</v>
      </c>
      <c r="S283" s="260">
        <v>129998.24999999999</v>
      </c>
      <c r="T283" s="260">
        <v>129998.24999999999</v>
      </c>
      <c r="U283" s="260">
        <v>129998.24999999999</v>
      </c>
      <c r="V283" s="260">
        <v>129998.24999999999</v>
      </c>
      <c r="W283" s="260">
        <v>129998.24999999999</v>
      </c>
      <c r="X283" s="188">
        <v>100</v>
      </c>
      <c r="Y283" s="188">
        <v>100</v>
      </c>
      <c r="Z283" s="261"/>
    </row>
    <row r="284" spans="1:26" s="188" customFormat="1" ht="51" x14ac:dyDescent="0.2">
      <c r="A284" s="188">
        <v>28</v>
      </c>
      <c r="B284" s="188" t="s">
        <v>161</v>
      </c>
      <c r="C284" s="188" t="s">
        <v>533</v>
      </c>
      <c r="D284" s="188" t="s">
        <v>835</v>
      </c>
      <c r="E284" s="189" t="s">
        <v>836</v>
      </c>
      <c r="F284" s="188" t="s">
        <v>1275</v>
      </c>
      <c r="G284" s="189" t="s">
        <v>1179</v>
      </c>
      <c r="H284" s="188">
        <v>2</v>
      </c>
      <c r="I284" s="188">
        <v>2</v>
      </c>
      <c r="J284" s="188" t="s">
        <v>378</v>
      </c>
      <c r="K284" s="188" t="s">
        <v>833</v>
      </c>
      <c r="L284" s="188" t="s">
        <v>834</v>
      </c>
      <c r="M284" s="188" t="s">
        <v>519</v>
      </c>
      <c r="N284" s="188" t="s">
        <v>487</v>
      </c>
      <c r="O284" s="189" t="s">
        <v>1182</v>
      </c>
      <c r="P284" s="260">
        <v>63752.05</v>
      </c>
      <c r="Q284" s="188" t="s">
        <v>1183</v>
      </c>
      <c r="R284" s="260">
        <v>0</v>
      </c>
      <c r="S284" s="260">
        <v>63752.05</v>
      </c>
      <c r="T284" s="260">
        <v>63752.05</v>
      </c>
      <c r="U284" s="260">
        <v>63752.05</v>
      </c>
      <c r="V284" s="260">
        <v>63752.05</v>
      </c>
      <c r="W284" s="260">
        <v>63752.05</v>
      </c>
      <c r="X284" s="188">
        <v>100</v>
      </c>
      <c r="Y284" s="188">
        <v>100</v>
      </c>
      <c r="Z284" s="261"/>
    </row>
    <row r="285" spans="1:26" s="188" customFormat="1" ht="76.5" x14ac:dyDescent="0.2">
      <c r="A285" s="188">
        <v>29</v>
      </c>
      <c r="B285" s="188" t="s">
        <v>161</v>
      </c>
      <c r="C285" s="188" t="s">
        <v>533</v>
      </c>
      <c r="D285" s="188" t="s">
        <v>1008</v>
      </c>
      <c r="E285" s="189" t="s">
        <v>1009</v>
      </c>
      <c r="F285" s="188" t="s">
        <v>1275</v>
      </c>
      <c r="G285" s="189" t="s">
        <v>1179</v>
      </c>
      <c r="H285" s="188">
        <v>50</v>
      </c>
      <c r="I285" s="188">
        <v>0</v>
      </c>
      <c r="J285" s="188" t="s">
        <v>830</v>
      </c>
      <c r="K285" s="188" t="s">
        <v>955</v>
      </c>
      <c r="L285" s="188" t="s">
        <v>1010</v>
      </c>
      <c r="M285" s="188" t="s">
        <v>1285</v>
      </c>
      <c r="N285" s="188" t="s">
        <v>462</v>
      </c>
      <c r="O285" s="189" t="s">
        <v>376</v>
      </c>
      <c r="P285" s="260">
        <v>849000.00000000023</v>
      </c>
      <c r="Q285" s="188" t="s">
        <v>1183</v>
      </c>
      <c r="R285" s="260">
        <v>0</v>
      </c>
      <c r="S285" s="260">
        <v>849000.00000000023</v>
      </c>
      <c r="T285" s="260">
        <v>849000.00000000023</v>
      </c>
      <c r="U285" s="260">
        <v>849000.00000000023</v>
      </c>
      <c r="V285" s="260">
        <v>849000.00000000023</v>
      </c>
      <c r="W285" s="260">
        <v>849000.00000000023</v>
      </c>
      <c r="X285" s="188">
        <v>100</v>
      </c>
      <c r="Y285" s="188">
        <v>0</v>
      </c>
      <c r="Z285" s="261"/>
    </row>
    <row r="286" spans="1:26" s="188" customFormat="1" ht="12.75" x14ac:dyDescent="0.2">
      <c r="A286" s="259" t="s">
        <v>1276</v>
      </c>
      <c r="E286" s="189"/>
      <c r="F286" s="188">
        <v>29</v>
      </c>
      <c r="G286" s="189"/>
      <c r="O286" s="189"/>
      <c r="P286" s="260"/>
      <c r="R286" s="260"/>
      <c r="S286" s="260"/>
      <c r="T286" s="260"/>
      <c r="U286" s="260"/>
      <c r="V286" s="260"/>
      <c r="W286" s="260"/>
      <c r="Z286" s="261"/>
    </row>
    <row r="287" spans="1:26" s="211" customFormat="1" ht="12.75" x14ac:dyDescent="0.2">
      <c r="A287" s="259" t="s">
        <v>1513</v>
      </c>
      <c r="B287" s="188"/>
      <c r="C287" s="188"/>
      <c r="D287" s="188"/>
      <c r="E287" s="189"/>
      <c r="F287" s="188"/>
      <c r="G287" s="189"/>
      <c r="H287" s="188"/>
      <c r="I287" s="188"/>
      <c r="J287" s="188"/>
      <c r="K287" s="188"/>
      <c r="L287" s="188"/>
      <c r="M287" s="188"/>
      <c r="N287" s="188"/>
      <c r="O287" s="189"/>
      <c r="P287" s="260"/>
      <c r="Q287" s="188"/>
      <c r="R287" s="260"/>
      <c r="S287" s="260"/>
      <c r="T287" s="260"/>
      <c r="U287" s="260"/>
      <c r="V287" s="260"/>
      <c r="W287" s="260"/>
      <c r="X287" s="188"/>
      <c r="Y287" s="188"/>
    </row>
    <row r="288" spans="1:26" s="211" customFormat="1" ht="76.5" x14ac:dyDescent="0.2">
      <c r="A288" s="188">
        <v>1</v>
      </c>
      <c r="B288" s="188" t="s">
        <v>159</v>
      </c>
      <c r="C288" s="188" t="s">
        <v>548</v>
      </c>
      <c r="D288" s="188" t="s">
        <v>203</v>
      </c>
      <c r="E288" s="189" t="s">
        <v>713</v>
      </c>
      <c r="F288" s="188" t="s">
        <v>1275</v>
      </c>
      <c r="G288" s="189" t="s">
        <v>1179</v>
      </c>
      <c r="H288" s="188">
        <v>1</v>
      </c>
      <c r="I288" s="188">
        <v>1</v>
      </c>
      <c r="J288" s="188" t="s">
        <v>306</v>
      </c>
      <c r="K288" s="188" t="s">
        <v>513</v>
      </c>
      <c r="L288" s="188" t="s">
        <v>549</v>
      </c>
      <c r="M288" s="188" t="s">
        <v>454</v>
      </c>
      <c r="N288" s="188" t="s">
        <v>637</v>
      </c>
      <c r="O288" s="189" t="s">
        <v>1319</v>
      </c>
      <c r="P288" s="260">
        <v>273096.0400000001</v>
      </c>
      <c r="Q288" s="188" t="s">
        <v>1183</v>
      </c>
      <c r="R288" s="260">
        <v>0</v>
      </c>
      <c r="S288" s="260">
        <v>273096.0400000001</v>
      </c>
      <c r="T288" s="260">
        <v>273096.0400000001</v>
      </c>
      <c r="U288" s="260">
        <v>273096.0400000001</v>
      </c>
      <c r="V288" s="260">
        <v>273096.0400000001</v>
      </c>
      <c r="W288" s="260">
        <v>273096.0400000001</v>
      </c>
      <c r="X288" s="188">
        <v>100</v>
      </c>
      <c r="Y288" s="188">
        <v>100</v>
      </c>
    </row>
    <row r="289" spans="1:26" s="188" customFormat="1" ht="76.5" x14ac:dyDescent="0.2">
      <c r="A289" s="188">
        <v>2</v>
      </c>
      <c r="B289" s="188" t="s">
        <v>159</v>
      </c>
      <c r="C289" s="188" t="s">
        <v>548</v>
      </c>
      <c r="D289" s="188" t="s">
        <v>437</v>
      </c>
      <c r="E289" s="189" t="s">
        <v>715</v>
      </c>
      <c r="F289" s="188" t="s">
        <v>1275</v>
      </c>
      <c r="G289" s="189" t="s">
        <v>1179</v>
      </c>
      <c r="H289" s="188">
        <v>1</v>
      </c>
      <c r="I289" s="188">
        <v>1</v>
      </c>
      <c r="J289" s="188" t="s">
        <v>306</v>
      </c>
      <c r="K289" s="188" t="s">
        <v>520</v>
      </c>
      <c r="L289" s="188" t="s">
        <v>550</v>
      </c>
      <c r="M289" s="188" t="s">
        <v>570</v>
      </c>
      <c r="N289" s="188" t="s">
        <v>717</v>
      </c>
      <c r="O289" s="189" t="s">
        <v>1319</v>
      </c>
      <c r="P289" s="260">
        <v>383418.0400000001</v>
      </c>
      <c r="Q289" s="188" t="s">
        <v>1183</v>
      </c>
      <c r="R289" s="260">
        <v>0</v>
      </c>
      <c r="S289" s="260">
        <v>383418.0400000001</v>
      </c>
      <c r="T289" s="260">
        <v>383418.0400000001</v>
      </c>
      <c r="U289" s="260">
        <v>383418.0400000001</v>
      </c>
      <c r="V289" s="260">
        <v>383418.0400000001</v>
      </c>
      <c r="W289" s="260">
        <v>383418.0400000001</v>
      </c>
      <c r="X289" s="188">
        <v>100</v>
      </c>
      <c r="Y289" s="188">
        <v>100</v>
      </c>
      <c r="Z289" s="261"/>
    </row>
    <row r="290" spans="1:26" s="188" customFormat="1" ht="76.5" x14ac:dyDescent="0.2">
      <c r="A290" s="188">
        <v>3</v>
      </c>
      <c r="B290" s="188" t="s">
        <v>159</v>
      </c>
      <c r="C290" s="188" t="s">
        <v>548</v>
      </c>
      <c r="D290" s="188" t="s">
        <v>216</v>
      </c>
      <c r="E290" s="189" t="s">
        <v>718</v>
      </c>
      <c r="F290" s="188" t="s">
        <v>1275</v>
      </c>
      <c r="G290" s="189" t="s">
        <v>1179</v>
      </c>
      <c r="H290" s="188">
        <v>1</v>
      </c>
      <c r="I290" s="188">
        <v>1</v>
      </c>
      <c r="J290" s="188" t="s">
        <v>306</v>
      </c>
      <c r="K290" s="188" t="s">
        <v>520</v>
      </c>
      <c r="L290" s="188" t="s">
        <v>550</v>
      </c>
      <c r="M290" s="188" t="s">
        <v>570</v>
      </c>
      <c r="N290" s="188" t="s">
        <v>717</v>
      </c>
      <c r="O290" s="189" t="s">
        <v>1319</v>
      </c>
      <c r="P290" s="260">
        <v>368453.80000000005</v>
      </c>
      <c r="Q290" s="188" t="s">
        <v>1183</v>
      </c>
      <c r="R290" s="260">
        <v>0</v>
      </c>
      <c r="S290" s="260">
        <v>368453.80000000005</v>
      </c>
      <c r="T290" s="260">
        <v>368453.80000000005</v>
      </c>
      <c r="U290" s="260">
        <v>368453.80000000005</v>
      </c>
      <c r="V290" s="260">
        <v>368453.80000000005</v>
      </c>
      <c r="W290" s="260">
        <v>368453.80000000005</v>
      </c>
      <c r="X290" s="188">
        <v>100</v>
      </c>
      <c r="Y290" s="188">
        <v>100</v>
      </c>
      <c r="Z290" s="261"/>
    </row>
    <row r="291" spans="1:26" s="188" customFormat="1" ht="76.5" x14ac:dyDescent="0.2">
      <c r="A291" s="188">
        <v>4</v>
      </c>
      <c r="B291" s="188" t="s">
        <v>159</v>
      </c>
      <c r="C291" s="188" t="s">
        <v>548</v>
      </c>
      <c r="D291" s="188" t="s">
        <v>217</v>
      </c>
      <c r="E291" s="189" t="s">
        <v>720</v>
      </c>
      <c r="F291" s="188" t="s">
        <v>1283</v>
      </c>
      <c r="G291" s="189" t="s">
        <v>1322</v>
      </c>
      <c r="H291" s="188">
        <v>100</v>
      </c>
      <c r="I291" s="188">
        <v>100</v>
      </c>
      <c r="J291" s="188" t="s">
        <v>165</v>
      </c>
      <c r="K291" s="188" t="s">
        <v>520</v>
      </c>
      <c r="L291" s="188" t="s">
        <v>551</v>
      </c>
      <c r="M291" s="188" t="s">
        <v>570</v>
      </c>
      <c r="N291" s="188" t="s">
        <v>721</v>
      </c>
      <c r="O291" s="189" t="s">
        <v>1319</v>
      </c>
      <c r="P291" s="260">
        <v>290545.51000000007</v>
      </c>
      <c r="Q291" s="188" t="s">
        <v>1323</v>
      </c>
      <c r="R291" s="260">
        <v>0</v>
      </c>
      <c r="S291" s="260">
        <v>290545.51000000007</v>
      </c>
      <c r="T291" s="260">
        <v>290545.51000000007</v>
      </c>
      <c r="U291" s="260">
        <v>290545.51000000007</v>
      </c>
      <c r="V291" s="260">
        <v>290545.51000000007</v>
      </c>
      <c r="W291" s="260">
        <v>290545.51000000007</v>
      </c>
      <c r="X291" s="188">
        <v>100</v>
      </c>
      <c r="Y291" s="188">
        <v>100</v>
      </c>
      <c r="Z291" s="261"/>
    </row>
    <row r="292" spans="1:26" s="188" customFormat="1" ht="76.5" x14ac:dyDescent="0.2">
      <c r="A292" s="188">
        <v>5</v>
      </c>
      <c r="B292" s="188" t="s">
        <v>159</v>
      </c>
      <c r="C292" s="188" t="s">
        <v>548</v>
      </c>
      <c r="D292" s="188" t="s">
        <v>552</v>
      </c>
      <c r="E292" s="189" t="s">
        <v>723</v>
      </c>
      <c r="F292" s="188" t="s">
        <v>1283</v>
      </c>
      <c r="G292" s="189" t="s">
        <v>1320</v>
      </c>
      <c r="H292" s="188">
        <v>49.8</v>
      </c>
      <c r="I292" s="188">
        <v>49.8</v>
      </c>
      <c r="J292" s="188" t="s">
        <v>165</v>
      </c>
      <c r="K292" s="188" t="s">
        <v>520</v>
      </c>
      <c r="L292" s="188" t="s">
        <v>481</v>
      </c>
      <c r="M292" s="188" t="s">
        <v>570</v>
      </c>
      <c r="N292" s="188" t="s">
        <v>638</v>
      </c>
      <c r="O292" s="189" t="s">
        <v>1319</v>
      </c>
      <c r="P292" s="260">
        <v>160892.79999999999</v>
      </c>
      <c r="Q292" s="188" t="s">
        <v>1321</v>
      </c>
      <c r="R292" s="260">
        <v>0</v>
      </c>
      <c r="S292" s="260">
        <v>160892.79999999999</v>
      </c>
      <c r="T292" s="260">
        <v>160892.79999999999</v>
      </c>
      <c r="U292" s="260">
        <v>160892.79999999999</v>
      </c>
      <c r="V292" s="260">
        <v>160892.79999999999</v>
      </c>
      <c r="W292" s="260">
        <v>160892.79999999999</v>
      </c>
      <c r="X292" s="188">
        <v>100</v>
      </c>
      <c r="Y292" s="188">
        <v>100</v>
      </c>
      <c r="Z292" s="261"/>
    </row>
    <row r="293" spans="1:26" s="188" customFormat="1" ht="76.5" x14ac:dyDescent="0.2">
      <c r="A293" s="188">
        <v>6</v>
      </c>
      <c r="B293" s="188" t="s">
        <v>159</v>
      </c>
      <c r="C293" s="188" t="s">
        <v>548</v>
      </c>
      <c r="D293" s="188" t="s">
        <v>724</v>
      </c>
      <c r="E293" s="189" t="s">
        <v>725</v>
      </c>
      <c r="F293" s="188" t="s">
        <v>1209</v>
      </c>
      <c r="G293" s="189" t="s">
        <v>1514</v>
      </c>
      <c r="H293" s="188">
        <v>1</v>
      </c>
      <c r="I293" s="188">
        <v>1</v>
      </c>
      <c r="J293" s="188" t="s">
        <v>306</v>
      </c>
      <c r="K293" s="188" t="s">
        <v>519</v>
      </c>
      <c r="L293" s="188" t="s">
        <v>605</v>
      </c>
      <c r="M293" s="188" t="s">
        <v>567</v>
      </c>
      <c r="N293" s="188" t="s">
        <v>726</v>
      </c>
      <c r="O293" s="189" t="s">
        <v>1319</v>
      </c>
      <c r="P293" s="260">
        <v>365038.46000000008</v>
      </c>
      <c r="Q293" s="188" t="s">
        <v>1515</v>
      </c>
      <c r="R293" s="260">
        <v>0</v>
      </c>
      <c r="S293" s="260">
        <v>365038.46000000008</v>
      </c>
      <c r="T293" s="260">
        <v>365038.46000000008</v>
      </c>
      <c r="U293" s="260">
        <v>365038.46000000008</v>
      </c>
      <c r="V293" s="260">
        <v>365038.46000000008</v>
      </c>
      <c r="W293" s="260">
        <v>365038.46000000008</v>
      </c>
      <c r="X293" s="188">
        <v>100</v>
      </c>
      <c r="Y293" s="188">
        <v>100</v>
      </c>
      <c r="Z293" s="261"/>
    </row>
    <row r="294" spans="1:26" s="188" customFormat="1" ht="76.5" x14ac:dyDescent="0.2">
      <c r="A294" s="188">
        <v>7</v>
      </c>
      <c r="B294" s="188" t="s">
        <v>159</v>
      </c>
      <c r="C294" s="188" t="s">
        <v>548</v>
      </c>
      <c r="D294" s="188" t="s">
        <v>727</v>
      </c>
      <c r="E294" s="189" t="s">
        <v>728</v>
      </c>
      <c r="F294" s="188" t="s">
        <v>1283</v>
      </c>
      <c r="G294" s="189" t="s">
        <v>1284</v>
      </c>
      <c r="H294" s="188">
        <v>1</v>
      </c>
      <c r="I294" s="188">
        <v>1</v>
      </c>
      <c r="J294" s="188" t="s">
        <v>306</v>
      </c>
      <c r="K294" s="188" t="s">
        <v>519</v>
      </c>
      <c r="L294" s="188" t="s">
        <v>605</v>
      </c>
      <c r="M294" s="188" t="s">
        <v>567</v>
      </c>
      <c r="N294" s="188" t="s">
        <v>726</v>
      </c>
      <c r="O294" s="189" t="s">
        <v>1319</v>
      </c>
      <c r="P294" s="260">
        <v>390018.86000000004</v>
      </c>
      <c r="Q294" s="188" t="s">
        <v>1286</v>
      </c>
      <c r="R294" s="260">
        <v>0</v>
      </c>
      <c r="S294" s="260">
        <v>390018.86000000004</v>
      </c>
      <c r="T294" s="260">
        <v>390018.86000000004</v>
      </c>
      <c r="U294" s="260">
        <v>390018.86000000004</v>
      </c>
      <c r="V294" s="260">
        <v>390018.86000000004</v>
      </c>
      <c r="W294" s="260">
        <v>390018.86000000004</v>
      </c>
      <c r="X294" s="188">
        <v>100</v>
      </c>
      <c r="Y294" s="188">
        <v>100</v>
      </c>
      <c r="Z294" s="261"/>
    </row>
    <row r="295" spans="1:26" s="188" customFormat="1" ht="76.5" x14ac:dyDescent="0.2">
      <c r="A295" s="188">
        <v>8</v>
      </c>
      <c r="B295" s="188" t="s">
        <v>159</v>
      </c>
      <c r="C295" s="188" t="s">
        <v>548</v>
      </c>
      <c r="D295" s="188" t="s">
        <v>729</v>
      </c>
      <c r="E295" s="189" t="s">
        <v>730</v>
      </c>
      <c r="F295" s="188" t="s">
        <v>1283</v>
      </c>
      <c r="G295" s="189" t="s">
        <v>1284</v>
      </c>
      <c r="H295" s="188">
        <v>1</v>
      </c>
      <c r="I295" s="188">
        <v>1</v>
      </c>
      <c r="J295" s="188" t="s">
        <v>306</v>
      </c>
      <c r="K295" s="188" t="s">
        <v>519</v>
      </c>
      <c r="L295" s="188" t="s">
        <v>605</v>
      </c>
      <c r="M295" s="188" t="s">
        <v>567</v>
      </c>
      <c r="N295" s="188" t="s">
        <v>726</v>
      </c>
      <c r="O295" s="189" t="s">
        <v>1319</v>
      </c>
      <c r="P295" s="260">
        <v>333750.21000000008</v>
      </c>
      <c r="Q295" s="188" t="s">
        <v>1286</v>
      </c>
      <c r="R295" s="260">
        <v>0</v>
      </c>
      <c r="S295" s="260">
        <v>333750.21000000008</v>
      </c>
      <c r="T295" s="260">
        <v>333750.21000000008</v>
      </c>
      <c r="U295" s="260">
        <v>333750.21000000008</v>
      </c>
      <c r="V295" s="260">
        <v>333750.21000000008</v>
      </c>
      <c r="W295" s="260">
        <v>333750.21000000008</v>
      </c>
      <c r="X295" s="188">
        <v>100</v>
      </c>
      <c r="Y295" s="188">
        <v>100</v>
      </c>
      <c r="Z295" s="261"/>
    </row>
    <row r="296" spans="1:26" s="188" customFormat="1" ht="76.5" x14ac:dyDescent="0.2">
      <c r="A296" s="188">
        <v>9</v>
      </c>
      <c r="B296" s="188" t="s">
        <v>159</v>
      </c>
      <c r="C296" s="188" t="s">
        <v>548</v>
      </c>
      <c r="D296" s="188" t="s">
        <v>731</v>
      </c>
      <c r="E296" s="189" t="s">
        <v>732</v>
      </c>
      <c r="F296" s="188" t="s">
        <v>1194</v>
      </c>
      <c r="G296" s="189" t="s">
        <v>1314</v>
      </c>
      <c r="H296" s="188">
        <v>1</v>
      </c>
      <c r="I296" s="188">
        <v>1</v>
      </c>
      <c r="J296" s="188" t="s">
        <v>306</v>
      </c>
      <c r="K296" s="188" t="s">
        <v>733</v>
      </c>
      <c r="L296" s="188" t="s">
        <v>539</v>
      </c>
      <c r="M296" s="188" t="s">
        <v>768</v>
      </c>
      <c r="N296" s="188" t="s">
        <v>1038</v>
      </c>
      <c r="O296" s="189" t="s">
        <v>1319</v>
      </c>
      <c r="P296" s="260">
        <v>346740.31000000006</v>
      </c>
      <c r="Q296" s="188" t="s">
        <v>1344</v>
      </c>
      <c r="R296" s="260">
        <v>0</v>
      </c>
      <c r="S296" s="260">
        <v>346740.31000000006</v>
      </c>
      <c r="T296" s="260">
        <v>346740.31000000006</v>
      </c>
      <c r="U296" s="260">
        <v>346740.31000000006</v>
      </c>
      <c r="V296" s="260">
        <v>346740.31000000006</v>
      </c>
      <c r="W296" s="260">
        <v>346740.31000000006</v>
      </c>
      <c r="X296" s="188">
        <v>100</v>
      </c>
      <c r="Y296" s="188">
        <v>100</v>
      </c>
      <c r="Z296" s="261"/>
    </row>
    <row r="297" spans="1:26" s="188" customFormat="1" ht="76.5" x14ac:dyDescent="0.2">
      <c r="A297" s="188">
        <v>10</v>
      </c>
      <c r="B297" s="188" t="s">
        <v>159</v>
      </c>
      <c r="C297" s="188" t="s">
        <v>548</v>
      </c>
      <c r="D297" s="188" t="s">
        <v>734</v>
      </c>
      <c r="E297" s="189" t="s">
        <v>735</v>
      </c>
      <c r="F297" s="188" t="s">
        <v>1209</v>
      </c>
      <c r="G297" s="189" t="s">
        <v>1516</v>
      </c>
      <c r="H297" s="188">
        <v>1</v>
      </c>
      <c r="I297" s="188">
        <v>1</v>
      </c>
      <c r="J297" s="188" t="s">
        <v>306</v>
      </c>
      <c r="K297" s="188" t="s">
        <v>736</v>
      </c>
      <c r="L297" s="188" t="s">
        <v>475</v>
      </c>
      <c r="M297" s="188" t="s">
        <v>757</v>
      </c>
      <c r="N297" s="188" t="s">
        <v>995</v>
      </c>
      <c r="O297" s="189" t="s">
        <v>1319</v>
      </c>
      <c r="P297" s="260">
        <v>345688.32000000007</v>
      </c>
      <c r="Q297" s="188" t="s">
        <v>1517</v>
      </c>
      <c r="R297" s="260">
        <v>0</v>
      </c>
      <c r="S297" s="260">
        <v>345688.32000000007</v>
      </c>
      <c r="T297" s="260">
        <v>345688.32000000007</v>
      </c>
      <c r="U297" s="260">
        <v>345688.32000000007</v>
      </c>
      <c r="V297" s="260">
        <v>345688.32000000007</v>
      </c>
      <c r="W297" s="260">
        <v>345688.32000000007</v>
      </c>
      <c r="X297" s="188">
        <v>100</v>
      </c>
      <c r="Y297" s="188">
        <v>100</v>
      </c>
      <c r="Z297" s="261"/>
    </row>
    <row r="298" spans="1:26" s="188" customFormat="1" ht="76.5" x14ac:dyDescent="0.2">
      <c r="A298" s="188">
        <v>11</v>
      </c>
      <c r="B298" s="188" t="s">
        <v>159</v>
      </c>
      <c r="C298" s="188" t="s">
        <v>548</v>
      </c>
      <c r="D298" s="188" t="s">
        <v>737</v>
      </c>
      <c r="E298" s="189" t="s">
        <v>738</v>
      </c>
      <c r="F298" s="188" t="s">
        <v>1186</v>
      </c>
      <c r="G298" s="189" t="s">
        <v>1377</v>
      </c>
      <c r="H298" s="188">
        <v>1</v>
      </c>
      <c r="I298" s="188">
        <v>1</v>
      </c>
      <c r="J298" s="188" t="s">
        <v>306</v>
      </c>
      <c r="K298" s="188" t="s">
        <v>577</v>
      </c>
      <c r="L298" s="188" t="s">
        <v>475</v>
      </c>
      <c r="M298" s="188" t="s">
        <v>762</v>
      </c>
      <c r="N298" s="188" t="s">
        <v>1011</v>
      </c>
      <c r="O298" s="189" t="s">
        <v>1319</v>
      </c>
      <c r="P298" s="260">
        <v>351741.95000000007</v>
      </c>
      <c r="Q298" s="188" t="s">
        <v>1378</v>
      </c>
      <c r="R298" s="260">
        <v>0</v>
      </c>
      <c r="S298" s="260">
        <v>351741.95000000007</v>
      </c>
      <c r="T298" s="260">
        <v>351741.95000000007</v>
      </c>
      <c r="U298" s="260">
        <v>351741.95000000007</v>
      </c>
      <c r="V298" s="260">
        <v>351741.95000000007</v>
      </c>
      <c r="W298" s="260">
        <v>351741.95000000007</v>
      </c>
      <c r="X298" s="188">
        <v>100</v>
      </c>
      <c r="Y298" s="188">
        <v>100</v>
      </c>
      <c r="Z298" s="261"/>
    </row>
    <row r="299" spans="1:26" s="188" customFormat="1" ht="76.5" x14ac:dyDescent="0.2">
      <c r="A299" s="188">
        <v>12</v>
      </c>
      <c r="B299" s="188" t="s">
        <v>159</v>
      </c>
      <c r="C299" s="188" t="s">
        <v>548</v>
      </c>
      <c r="D299" s="188" t="s">
        <v>739</v>
      </c>
      <c r="E299" s="189" t="s">
        <v>740</v>
      </c>
      <c r="F299" s="188" t="s">
        <v>1194</v>
      </c>
      <c r="G299" s="189" t="s">
        <v>1328</v>
      </c>
      <c r="H299" s="188">
        <v>1</v>
      </c>
      <c r="I299" s="188">
        <v>1</v>
      </c>
      <c r="J299" s="188" t="s">
        <v>306</v>
      </c>
      <c r="K299" s="188" t="s">
        <v>733</v>
      </c>
      <c r="L299" s="188" t="s">
        <v>539</v>
      </c>
      <c r="M299" s="188" t="s">
        <v>768</v>
      </c>
      <c r="N299" s="188" t="s">
        <v>1038</v>
      </c>
      <c r="O299" s="189" t="s">
        <v>1319</v>
      </c>
      <c r="P299" s="260">
        <v>347855.25000000006</v>
      </c>
      <c r="Q299" s="188" t="s">
        <v>1329</v>
      </c>
      <c r="R299" s="260">
        <v>0</v>
      </c>
      <c r="S299" s="260">
        <v>347855.25000000006</v>
      </c>
      <c r="T299" s="260">
        <v>347855.25000000006</v>
      </c>
      <c r="U299" s="260">
        <v>347855.25000000006</v>
      </c>
      <c r="V299" s="260">
        <v>347855.25000000006</v>
      </c>
      <c r="W299" s="260">
        <v>347855.25000000006</v>
      </c>
      <c r="X299" s="188">
        <v>100</v>
      </c>
      <c r="Y299" s="188">
        <v>100</v>
      </c>
      <c r="Z299" s="261"/>
    </row>
    <row r="300" spans="1:26" s="188" customFormat="1" ht="76.5" x14ac:dyDescent="0.2">
      <c r="A300" s="188">
        <v>13</v>
      </c>
      <c r="B300" s="188" t="s">
        <v>159</v>
      </c>
      <c r="C300" s="188" t="s">
        <v>548</v>
      </c>
      <c r="D300" s="188" t="s">
        <v>741</v>
      </c>
      <c r="E300" s="189" t="s">
        <v>742</v>
      </c>
      <c r="F300" s="188" t="s">
        <v>1209</v>
      </c>
      <c r="G300" s="189" t="s">
        <v>1370</v>
      </c>
      <c r="H300" s="188">
        <v>1</v>
      </c>
      <c r="I300" s="188">
        <v>1</v>
      </c>
      <c r="J300" s="188" t="s">
        <v>306</v>
      </c>
      <c r="K300" s="188" t="s">
        <v>743</v>
      </c>
      <c r="L300" s="188" t="s">
        <v>539</v>
      </c>
      <c r="M300" s="188" t="s">
        <v>1012</v>
      </c>
      <c r="N300" s="188" t="s">
        <v>1163</v>
      </c>
      <c r="O300" s="189" t="s">
        <v>1319</v>
      </c>
      <c r="P300" s="260">
        <v>353876.77000000008</v>
      </c>
      <c r="Q300" s="188" t="s">
        <v>1371</v>
      </c>
      <c r="R300" s="260">
        <v>0</v>
      </c>
      <c r="S300" s="260">
        <v>353876.77000000008</v>
      </c>
      <c r="T300" s="260">
        <v>353876.77000000008</v>
      </c>
      <c r="U300" s="260">
        <v>353876.77000000008</v>
      </c>
      <c r="V300" s="260">
        <v>353876.77000000008</v>
      </c>
      <c r="W300" s="260">
        <v>353876.77000000008</v>
      </c>
      <c r="X300" s="188">
        <v>100</v>
      </c>
      <c r="Y300" s="188">
        <v>100</v>
      </c>
      <c r="Z300" s="261"/>
    </row>
    <row r="301" spans="1:26" s="188" customFormat="1" ht="76.5" x14ac:dyDescent="0.2">
      <c r="A301" s="188">
        <v>14</v>
      </c>
      <c r="B301" s="188" t="s">
        <v>159</v>
      </c>
      <c r="C301" s="188" t="s">
        <v>548</v>
      </c>
      <c r="D301" s="188" t="s">
        <v>744</v>
      </c>
      <c r="E301" s="189" t="s">
        <v>579</v>
      </c>
      <c r="F301" s="188" t="s">
        <v>1186</v>
      </c>
      <c r="G301" s="189" t="s">
        <v>1377</v>
      </c>
      <c r="H301" s="188">
        <v>6</v>
      </c>
      <c r="I301" s="188">
        <v>6</v>
      </c>
      <c r="J301" s="188" t="s">
        <v>837</v>
      </c>
      <c r="K301" s="188" t="s">
        <v>743</v>
      </c>
      <c r="L301" s="188" t="s">
        <v>475</v>
      </c>
      <c r="M301" s="188" t="s">
        <v>733</v>
      </c>
      <c r="N301" s="188" t="s">
        <v>1013</v>
      </c>
      <c r="O301" s="189" t="s">
        <v>1319</v>
      </c>
      <c r="P301" s="260">
        <v>147096.7600000001</v>
      </c>
      <c r="Q301" s="188" t="s">
        <v>1378</v>
      </c>
      <c r="R301" s="260">
        <v>0</v>
      </c>
      <c r="S301" s="260">
        <v>147096.7600000001</v>
      </c>
      <c r="T301" s="260">
        <v>147096.7600000001</v>
      </c>
      <c r="U301" s="260">
        <v>147096.7600000001</v>
      </c>
      <c r="V301" s="260">
        <v>147096.7600000001</v>
      </c>
      <c r="W301" s="260">
        <v>147096.7600000001</v>
      </c>
      <c r="X301" s="188">
        <v>100</v>
      </c>
      <c r="Y301" s="188">
        <v>100</v>
      </c>
      <c r="Z301" s="261"/>
    </row>
    <row r="302" spans="1:26" s="188" customFormat="1" ht="12.75" x14ac:dyDescent="0.2">
      <c r="A302" s="259" t="s">
        <v>1276</v>
      </c>
      <c r="E302" s="189"/>
      <c r="F302" s="188">
        <v>14</v>
      </c>
      <c r="G302" s="189"/>
      <c r="O302" s="189"/>
      <c r="P302" s="260"/>
      <c r="R302" s="260"/>
      <c r="S302" s="260"/>
      <c r="T302" s="260"/>
      <c r="U302" s="260"/>
      <c r="V302" s="260"/>
      <c r="W302" s="260"/>
      <c r="Z302" s="261"/>
    </row>
    <row r="303" spans="1:26" s="211" customFormat="1" ht="12.75" x14ac:dyDescent="0.2">
      <c r="A303" s="259" t="s">
        <v>1238</v>
      </c>
      <c r="B303" s="188"/>
      <c r="C303" s="188"/>
      <c r="D303" s="188"/>
      <c r="E303" s="189"/>
      <c r="F303" s="188"/>
      <c r="G303" s="189"/>
      <c r="H303" s="188"/>
      <c r="I303" s="188"/>
      <c r="J303" s="188"/>
      <c r="K303" s="188"/>
      <c r="L303" s="188"/>
      <c r="M303" s="188"/>
      <c r="N303" s="188"/>
      <c r="O303" s="189"/>
      <c r="P303" s="260"/>
      <c r="Q303" s="188"/>
      <c r="R303" s="260"/>
      <c r="S303" s="260"/>
      <c r="T303" s="260"/>
      <c r="U303" s="260"/>
      <c r="V303" s="260"/>
      <c r="W303" s="260"/>
      <c r="X303" s="188"/>
      <c r="Y303" s="188"/>
    </row>
    <row r="304" spans="1:26" s="211" customFormat="1" ht="38.25" x14ac:dyDescent="0.2">
      <c r="A304" s="188">
        <v>1</v>
      </c>
      <c r="B304" s="188" t="s">
        <v>264</v>
      </c>
      <c r="C304" s="188" t="s">
        <v>553</v>
      </c>
      <c r="D304" s="188" t="s">
        <v>271</v>
      </c>
      <c r="E304" s="189" t="s">
        <v>272</v>
      </c>
      <c r="F304" s="188" t="s">
        <v>1275</v>
      </c>
      <c r="G304" s="189" t="s">
        <v>1179</v>
      </c>
      <c r="H304" s="188">
        <v>1</v>
      </c>
      <c r="I304" s="188">
        <v>0</v>
      </c>
      <c r="J304" s="188" t="s">
        <v>172</v>
      </c>
      <c r="K304" s="188" t="s">
        <v>461</v>
      </c>
      <c r="L304" s="188" t="s">
        <v>462</v>
      </c>
      <c r="M304" s="188" t="s">
        <v>461</v>
      </c>
      <c r="N304" s="188" t="s">
        <v>462</v>
      </c>
      <c r="O304" s="189" t="s">
        <v>1182</v>
      </c>
      <c r="P304" s="260">
        <v>5004796.7600000007</v>
      </c>
      <c r="Q304" s="188" t="s">
        <v>1183</v>
      </c>
      <c r="R304" s="260">
        <v>7078075.0000000009</v>
      </c>
      <c r="S304" s="260">
        <v>5004796.7600000007</v>
      </c>
      <c r="T304" s="260">
        <v>5004796.7600000007</v>
      </c>
      <c r="U304" s="260">
        <v>5004796.7600000007</v>
      </c>
      <c r="V304" s="260">
        <v>5004796.7600000007</v>
      </c>
      <c r="W304" s="260">
        <v>5004796.7600000007</v>
      </c>
      <c r="X304" s="188">
        <v>100</v>
      </c>
      <c r="Y304" s="188">
        <v>62</v>
      </c>
    </row>
    <row r="305" spans="1:26" s="188" customFormat="1" ht="38.25" x14ac:dyDescent="0.2">
      <c r="A305" s="188">
        <v>2</v>
      </c>
      <c r="B305" s="188" t="s">
        <v>264</v>
      </c>
      <c r="C305" s="188" t="s">
        <v>553</v>
      </c>
      <c r="D305" s="188" t="s">
        <v>1014</v>
      </c>
      <c r="E305" s="189" t="s">
        <v>272</v>
      </c>
      <c r="F305" s="188" t="s">
        <v>1275</v>
      </c>
      <c r="G305" s="189" t="s">
        <v>1179</v>
      </c>
      <c r="H305" s="188">
        <v>1</v>
      </c>
      <c r="I305" s="188">
        <v>0</v>
      </c>
      <c r="J305" s="188" t="s">
        <v>172</v>
      </c>
      <c r="K305" s="188" t="s">
        <v>556</v>
      </c>
      <c r="L305" s="188" t="s">
        <v>475</v>
      </c>
      <c r="M305" s="188" t="s">
        <v>556</v>
      </c>
      <c r="N305" s="188" t="s">
        <v>462</v>
      </c>
      <c r="O305" s="189" t="s">
        <v>1292</v>
      </c>
      <c r="P305" s="260">
        <v>157761.56000000008</v>
      </c>
      <c r="Q305" s="188" t="s">
        <v>1518</v>
      </c>
      <c r="R305" s="260">
        <v>0</v>
      </c>
      <c r="S305" s="260">
        <v>157761.56000000008</v>
      </c>
      <c r="T305" s="260">
        <v>157761.56000000008</v>
      </c>
      <c r="U305" s="260">
        <v>157761.56000000008</v>
      </c>
      <c r="V305" s="260">
        <v>157761.56000000008</v>
      </c>
      <c r="W305" s="260">
        <v>157761.56000000008</v>
      </c>
      <c r="X305" s="188">
        <v>100</v>
      </c>
      <c r="Y305" s="188">
        <v>88</v>
      </c>
      <c r="Z305" s="261"/>
    </row>
    <row r="306" spans="1:26" s="188" customFormat="1" ht="38.25" x14ac:dyDescent="0.2">
      <c r="A306" s="188">
        <v>3</v>
      </c>
      <c r="B306" s="188" t="s">
        <v>264</v>
      </c>
      <c r="C306" s="188" t="s">
        <v>553</v>
      </c>
      <c r="D306" s="188" t="s">
        <v>1015</v>
      </c>
      <c r="E306" s="189" t="s">
        <v>272</v>
      </c>
      <c r="F306" s="188" t="s">
        <v>1275</v>
      </c>
      <c r="G306" s="189" t="s">
        <v>1179</v>
      </c>
      <c r="H306" s="188">
        <v>1</v>
      </c>
      <c r="I306" s="188">
        <v>0</v>
      </c>
      <c r="J306" s="188" t="s">
        <v>172</v>
      </c>
      <c r="K306" s="188" t="s">
        <v>556</v>
      </c>
      <c r="L306" s="188" t="s">
        <v>475</v>
      </c>
      <c r="M306" s="188" t="s">
        <v>556</v>
      </c>
      <c r="N306" s="188" t="s">
        <v>462</v>
      </c>
      <c r="O306" s="189" t="s">
        <v>1211</v>
      </c>
      <c r="P306" s="260">
        <v>124026.73999999999</v>
      </c>
      <c r="Q306" s="188" t="s">
        <v>1519</v>
      </c>
      <c r="R306" s="260">
        <v>0</v>
      </c>
      <c r="S306" s="260">
        <v>124026.73999999999</v>
      </c>
      <c r="T306" s="260">
        <v>124026.73999999999</v>
      </c>
      <c r="U306" s="260">
        <v>124026.73999999999</v>
      </c>
      <c r="V306" s="260">
        <v>124026.73999999999</v>
      </c>
      <c r="W306" s="260">
        <v>124026.73999999999</v>
      </c>
      <c r="X306" s="188">
        <v>100</v>
      </c>
      <c r="Y306" s="188">
        <v>94</v>
      </c>
      <c r="Z306" s="261"/>
    </row>
    <row r="307" spans="1:26" s="188" customFormat="1" ht="51" x14ac:dyDescent="0.2">
      <c r="A307" s="188">
        <v>4</v>
      </c>
      <c r="B307" s="188" t="s">
        <v>264</v>
      </c>
      <c r="C307" s="188" t="s">
        <v>553</v>
      </c>
      <c r="D307" s="188" t="s">
        <v>267</v>
      </c>
      <c r="E307" s="189" t="s">
        <v>554</v>
      </c>
      <c r="F307" s="188" t="s">
        <v>1275</v>
      </c>
      <c r="G307" s="189" t="s">
        <v>1179</v>
      </c>
      <c r="H307" s="188">
        <v>1</v>
      </c>
      <c r="I307" s="188">
        <v>1</v>
      </c>
      <c r="J307" s="188" t="s">
        <v>240</v>
      </c>
      <c r="K307" s="188" t="s">
        <v>461</v>
      </c>
      <c r="L307" s="188" t="s">
        <v>466</v>
      </c>
      <c r="M307" s="188" t="s">
        <v>461</v>
      </c>
      <c r="N307" s="188" t="s">
        <v>466</v>
      </c>
      <c r="O307" s="189" t="s">
        <v>1182</v>
      </c>
      <c r="P307" s="260">
        <v>196048.56000000008</v>
      </c>
      <c r="Q307" s="188" t="s">
        <v>1183</v>
      </c>
      <c r="R307" s="260">
        <v>200000.00000000009</v>
      </c>
      <c r="S307" s="260">
        <v>196048.56000000008</v>
      </c>
      <c r="T307" s="260">
        <v>196048.56000000008</v>
      </c>
      <c r="U307" s="260">
        <v>196048.56000000008</v>
      </c>
      <c r="V307" s="260">
        <v>196048.56000000008</v>
      </c>
      <c r="W307" s="260">
        <v>196048.56000000008</v>
      </c>
      <c r="X307" s="188">
        <v>100</v>
      </c>
      <c r="Y307" s="188">
        <v>100</v>
      </c>
      <c r="Z307" s="261"/>
    </row>
    <row r="308" spans="1:26" s="188" customFormat="1" ht="25.5" x14ac:dyDescent="0.2">
      <c r="A308" s="188">
        <v>5</v>
      </c>
      <c r="B308" s="188" t="s">
        <v>264</v>
      </c>
      <c r="C308" s="188" t="s">
        <v>553</v>
      </c>
      <c r="D308" s="188" t="s">
        <v>284</v>
      </c>
      <c r="E308" s="189" t="s">
        <v>285</v>
      </c>
      <c r="F308" s="188" t="s">
        <v>1275</v>
      </c>
      <c r="G308" s="189" t="s">
        <v>1179</v>
      </c>
      <c r="H308" s="188">
        <v>1</v>
      </c>
      <c r="I308" s="188">
        <v>0</v>
      </c>
      <c r="J308" s="188" t="s">
        <v>240</v>
      </c>
      <c r="K308" s="188" t="s">
        <v>471</v>
      </c>
      <c r="L308" s="188" t="s">
        <v>487</v>
      </c>
      <c r="M308" s="188" t="s">
        <v>487</v>
      </c>
      <c r="N308" s="188" t="s">
        <v>487</v>
      </c>
      <c r="O308" s="189" t="s">
        <v>1182</v>
      </c>
      <c r="P308" s="260">
        <v>0</v>
      </c>
      <c r="Q308" s="188" t="s">
        <v>1239</v>
      </c>
      <c r="R308" s="260">
        <v>300000.00000000006</v>
      </c>
      <c r="S308" s="260">
        <v>0</v>
      </c>
      <c r="T308" s="260">
        <v>0</v>
      </c>
      <c r="U308" s="260">
        <v>0</v>
      </c>
      <c r="V308" s="260">
        <v>0</v>
      </c>
      <c r="W308" s="260">
        <v>0</v>
      </c>
      <c r="X308" s="188">
        <v>0</v>
      </c>
      <c r="Y308" s="188">
        <v>0</v>
      </c>
      <c r="Z308" s="261"/>
    </row>
    <row r="309" spans="1:26" s="188" customFormat="1" ht="38.25" x14ac:dyDescent="0.2">
      <c r="A309" s="188">
        <v>6</v>
      </c>
      <c r="B309" s="188" t="s">
        <v>536</v>
      </c>
      <c r="C309" s="188" t="s">
        <v>553</v>
      </c>
      <c r="D309" s="188" t="s">
        <v>286</v>
      </c>
      <c r="E309" s="189" t="s">
        <v>287</v>
      </c>
      <c r="F309" s="188" t="s">
        <v>1275</v>
      </c>
      <c r="G309" s="189" t="s">
        <v>1179</v>
      </c>
      <c r="H309" s="188">
        <v>1</v>
      </c>
      <c r="I309" s="188">
        <v>1</v>
      </c>
      <c r="J309" s="188" t="s">
        <v>240</v>
      </c>
      <c r="K309" s="188" t="s">
        <v>471</v>
      </c>
      <c r="L309" s="188" t="s">
        <v>487</v>
      </c>
      <c r="M309" s="188" t="s">
        <v>833</v>
      </c>
      <c r="N309" s="188" t="s">
        <v>502</v>
      </c>
      <c r="O309" s="189" t="s">
        <v>1182</v>
      </c>
      <c r="P309" s="260">
        <v>494334.52000000019</v>
      </c>
      <c r="Q309" s="188" t="s">
        <v>1520</v>
      </c>
      <c r="R309" s="260">
        <v>500000.00000000006</v>
      </c>
      <c r="S309" s="260">
        <v>494334.52000000019</v>
      </c>
      <c r="T309" s="260">
        <v>494334.52000000019</v>
      </c>
      <c r="U309" s="260">
        <v>494334.52000000019</v>
      </c>
      <c r="V309" s="260">
        <v>494334.52000000019</v>
      </c>
      <c r="W309" s="260">
        <v>494334.52000000019</v>
      </c>
      <c r="X309" s="188">
        <v>100</v>
      </c>
      <c r="Y309" s="188">
        <v>100</v>
      </c>
      <c r="Z309" s="261"/>
    </row>
    <row r="310" spans="1:26" s="188" customFormat="1" ht="51" x14ac:dyDescent="0.2">
      <c r="A310" s="188">
        <v>7</v>
      </c>
      <c r="B310" s="188" t="s">
        <v>264</v>
      </c>
      <c r="C310" s="188" t="s">
        <v>553</v>
      </c>
      <c r="D310" s="188" t="s">
        <v>289</v>
      </c>
      <c r="E310" s="189" t="s">
        <v>290</v>
      </c>
      <c r="F310" s="188" t="s">
        <v>1275</v>
      </c>
      <c r="G310" s="189" t="s">
        <v>1179</v>
      </c>
      <c r="H310" s="188">
        <v>1</v>
      </c>
      <c r="I310" s="188">
        <v>1</v>
      </c>
      <c r="J310" s="188" t="s">
        <v>240</v>
      </c>
      <c r="K310" s="188" t="s">
        <v>461</v>
      </c>
      <c r="L310" s="188" t="s">
        <v>462</v>
      </c>
      <c r="M310" s="188" t="s">
        <v>505</v>
      </c>
      <c r="N310" s="188" t="s">
        <v>502</v>
      </c>
      <c r="O310" s="189" t="s">
        <v>1182</v>
      </c>
      <c r="P310" s="260">
        <v>15718</v>
      </c>
      <c r="Q310" s="188" t="s">
        <v>1521</v>
      </c>
      <c r="R310" s="260">
        <v>200000.00000000009</v>
      </c>
      <c r="S310" s="260">
        <v>15718</v>
      </c>
      <c r="T310" s="260">
        <v>15718</v>
      </c>
      <c r="U310" s="260">
        <v>15718</v>
      </c>
      <c r="V310" s="260">
        <v>15718</v>
      </c>
      <c r="W310" s="260">
        <v>15718</v>
      </c>
      <c r="X310" s="188">
        <v>100</v>
      </c>
      <c r="Y310" s="188">
        <v>100</v>
      </c>
      <c r="Z310" s="261"/>
    </row>
    <row r="311" spans="1:26" s="188" customFormat="1" ht="25.5" x14ac:dyDescent="0.2">
      <c r="A311" s="188">
        <v>8</v>
      </c>
      <c r="B311" s="188" t="s">
        <v>264</v>
      </c>
      <c r="C311" s="188" t="s">
        <v>553</v>
      </c>
      <c r="D311" s="188" t="s">
        <v>291</v>
      </c>
      <c r="E311" s="189" t="s">
        <v>555</v>
      </c>
      <c r="F311" s="188" t="s">
        <v>1275</v>
      </c>
      <c r="G311" s="189" t="s">
        <v>1179</v>
      </c>
      <c r="H311" s="188">
        <v>1</v>
      </c>
      <c r="I311" s="188">
        <v>1</v>
      </c>
      <c r="J311" s="188" t="s">
        <v>240</v>
      </c>
      <c r="K311" s="188" t="s">
        <v>556</v>
      </c>
      <c r="L311" s="188" t="s">
        <v>539</v>
      </c>
      <c r="M311" s="188" t="s">
        <v>556</v>
      </c>
      <c r="N311" s="188" t="s">
        <v>504</v>
      </c>
      <c r="O311" s="189" t="s">
        <v>1182</v>
      </c>
      <c r="P311" s="260">
        <v>0</v>
      </c>
      <c r="Q311" s="188" t="s">
        <v>1183</v>
      </c>
      <c r="R311" s="260">
        <v>200000.00000000009</v>
      </c>
      <c r="S311" s="260">
        <v>0</v>
      </c>
      <c r="T311" s="260">
        <v>0</v>
      </c>
      <c r="U311" s="260">
        <v>0</v>
      </c>
      <c r="V311" s="260">
        <v>0</v>
      </c>
      <c r="W311" s="260">
        <v>0</v>
      </c>
      <c r="X311" s="188">
        <v>0</v>
      </c>
      <c r="Y311" s="188">
        <v>100</v>
      </c>
      <c r="Z311" s="261"/>
    </row>
    <row r="312" spans="1:26" s="188" customFormat="1" ht="51" x14ac:dyDescent="0.2">
      <c r="A312" s="188">
        <v>9</v>
      </c>
      <c r="B312" s="188" t="s">
        <v>264</v>
      </c>
      <c r="C312" s="188" t="s">
        <v>553</v>
      </c>
      <c r="D312" s="188" t="s">
        <v>268</v>
      </c>
      <c r="E312" s="189" t="s">
        <v>269</v>
      </c>
      <c r="F312" s="188" t="s">
        <v>1275</v>
      </c>
      <c r="G312" s="189" t="s">
        <v>1179</v>
      </c>
      <c r="H312" s="188">
        <v>1</v>
      </c>
      <c r="I312" s="188">
        <v>1</v>
      </c>
      <c r="J312" s="188" t="s">
        <v>240</v>
      </c>
      <c r="K312" s="188" t="s">
        <v>461</v>
      </c>
      <c r="L312" s="188" t="s">
        <v>462</v>
      </c>
      <c r="M312" s="188" t="s">
        <v>467</v>
      </c>
      <c r="N312" s="188" t="s">
        <v>502</v>
      </c>
      <c r="O312" s="189" t="s">
        <v>1182</v>
      </c>
      <c r="P312" s="260">
        <v>6873</v>
      </c>
      <c r="Q312" s="188" t="s">
        <v>1183</v>
      </c>
      <c r="R312" s="260">
        <v>100000</v>
      </c>
      <c r="S312" s="260">
        <v>6873</v>
      </c>
      <c r="T312" s="260">
        <v>6873</v>
      </c>
      <c r="U312" s="260">
        <v>6873</v>
      </c>
      <c r="V312" s="260">
        <v>6873</v>
      </c>
      <c r="W312" s="260">
        <v>6873</v>
      </c>
      <c r="X312" s="188">
        <v>100</v>
      </c>
      <c r="Y312" s="188">
        <v>100</v>
      </c>
      <c r="Z312" s="261"/>
    </row>
    <row r="313" spans="1:26" s="188" customFormat="1" ht="25.5" x14ac:dyDescent="0.2">
      <c r="A313" s="188">
        <v>10</v>
      </c>
      <c r="B313" s="188" t="s">
        <v>264</v>
      </c>
      <c r="C313" s="188" t="s">
        <v>553</v>
      </c>
      <c r="D313" s="188" t="s">
        <v>270</v>
      </c>
      <c r="E313" s="189" t="s">
        <v>557</v>
      </c>
      <c r="F313" s="188" t="s">
        <v>1275</v>
      </c>
      <c r="G313" s="189" t="s">
        <v>1179</v>
      </c>
      <c r="H313" s="188">
        <v>1</v>
      </c>
      <c r="I313" s="188">
        <v>1</v>
      </c>
      <c r="J313" s="188" t="s">
        <v>240</v>
      </c>
      <c r="K313" s="188" t="s">
        <v>469</v>
      </c>
      <c r="L313" s="188" t="s">
        <v>481</v>
      </c>
      <c r="M313" s="188" t="s">
        <v>838</v>
      </c>
      <c r="N313" s="188" t="s">
        <v>502</v>
      </c>
      <c r="O313" s="189" t="s">
        <v>1182</v>
      </c>
      <c r="P313" s="260">
        <v>722541.83000000019</v>
      </c>
      <c r="Q313" s="188" t="s">
        <v>1183</v>
      </c>
      <c r="R313" s="260">
        <v>800000.00000000023</v>
      </c>
      <c r="S313" s="260">
        <v>722541.83000000019</v>
      </c>
      <c r="T313" s="260">
        <v>722541.83000000019</v>
      </c>
      <c r="U313" s="260">
        <v>722541.83000000019</v>
      </c>
      <c r="V313" s="260">
        <v>722541.83000000019</v>
      </c>
      <c r="W313" s="260">
        <v>722541.83000000019</v>
      </c>
      <c r="X313" s="188">
        <v>100</v>
      </c>
      <c r="Y313" s="188">
        <v>100</v>
      </c>
      <c r="Z313" s="261"/>
    </row>
    <row r="314" spans="1:26" s="188" customFormat="1" ht="25.5" x14ac:dyDescent="0.2">
      <c r="A314" s="188">
        <v>11</v>
      </c>
      <c r="B314" s="188" t="s">
        <v>264</v>
      </c>
      <c r="C314" s="188" t="s">
        <v>553</v>
      </c>
      <c r="D314" s="188" t="s">
        <v>352</v>
      </c>
      <c r="E314" s="189" t="s">
        <v>558</v>
      </c>
      <c r="F314" s="188" t="s">
        <v>1275</v>
      </c>
      <c r="G314" s="189" t="s">
        <v>1179</v>
      </c>
      <c r="H314" s="188">
        <v>1</v>
      </c>
      <c r="I314" s="188">
        <v>0</v>
      </c>
      <c r="J314" s="188" t="s">
        <v>240</v>
      </c>
      <c r="K314" s="188" t="s">
        <v>529</v>
      </c>
      <c r="L314" s="188" t="s">
        <v>559</v>
      </c>
      <c r="M314" s="188" t="s">
        <v>1285</v>
      </c>
      <c r="N314" s="188" t="s">
        <v>462</v>
      </c>
      <c r="O314" s="189" t="s">
        <v>1182</v>
      </c>
      <c r="P314" s="260">
        <v>89154.12000000001</v>
      </c>
      <c r="Q314" s="188" t="s">
        <v>1183</v>
      </c>
      <c r="R314" s="260">
        <v>200000.00000000009</v>
      </c>
      <c r="S314" s="260">
        <v>89154.12000000001</v>
      </c>
      <c r="T314" s="260">
        <v>89154.12000000001</v>
      </c>
      <c r="U314" s="260">
        <v>89154.12000000001</v>
      </c>
      <c r="V314" s="260">
        <v>89154.12000000001</v>
      </c>
      <c r="W314" s="260">
        <v>89154.12000000001</v>
      </c>
      <c r="X314" s="188">
        <v>100</v>
      </c>
      <c r="Y314" s="188">
        <v>0</v>
      </c>
      <c r="Z314" s="261"/>
    </row>
    <row r="315" spans="1:26" s="188" customFormat="1" ht="12.75" x14ac:dyDescent="0.2">
      <c r="A315" s="259" t="s">
        <v>1276</v>
      </c>
      <c r="E315" s="189"/>
      <c r="F315" s="188">
        <v>11</v>
      </c>
      <c r="G315" s="189"/>
      <c r="O315" s="189"/>
      <c r="P315" s="260"/>
      <c r="R315" s="260"/>
      <c r="S315" s="260"/>
      <c r="T315" s="260"/>
      <c r="U315" s="260"/>
      <c r="V315" s="260"/>
      <c r="W315" s="260"/>
      <c r="Z315" s="261"/>
    </row>
    <row r="316" spans="1:26" s="211" customFormat="1" ht="12.75" x14ac:dyDescent="0.2">
      <c r="A316" s="259" t="s">
        <v>1522</v>
      </c>
      <c r="B316" s="188"/>
      <c r="C316" s="188"/>
      <c r="D316" s="188"/>
      <c r="E316" s="189"/>
      <c r="F316" s="188"/>
      <c r="G316" s="189"/>
      <c r="H316" s="188"/>
      <c r="I316" s="188"/>
      <c r="J316" s="188"/>
      <c r="K316" s="188"/>
      <c r="L316" s="188"/>
      <c r="M316" s="188"/>
      <c r="N316" s="188"/>
      <c r="O316" s="189"/>
      <c r="P316" s="260"/>
      <c r="Q316" s="188"/>
      <c r="R316" s="260"/>
      <c r="S316" s="260"/>
      <c r="T316" s="260"/>
      <c r="U316" s="260"/>
      <c r="V316" s="260"/>
      <c r="W316" s="260"/>
      <c r="X316" s="188"/>
      <c r="Y316" s="188"/>
    </row>
    <row r="317" spans="1:26" s="211" customFormat="1" ht="38.25" x14ac:dyDescent="0.2">
      <c r="A317" s="188">
        <v>1</v>
      </c>
      <c r="B317" s="188" t="s">
        <v>536</v>
      </c>
      <c r="C317" s="188" t="s">
        <v>560</v>
      </c>
      <c r="D317" s="188" t="s">
        <v>282</v>
      </c>
      <c r="E317" s="189" t="s">
        <v>283</v>
      </c>
      <c r="F317" s="188" t="s">
        <v>1275</v>
      </c>
      <c r="G317" s="189" t="s">
        <v>1179</v>
      </c>
      <c r="H317" s="188">
        <v>1</v>
      </c>
      <c r="I317" s="188">
        <v>1</v>
      </c>
      <c r="J317" s="188" t="s">
        <v>240</v>
      </c>
      <c r="K317" s="188" t="s">
        <v>450</v>
      </c>
      <c r="L317" s="188" t="s">
        <v>481</v>
      </c>
      <c r="M317" s="188" t="s">
        <v>756</v>
      </c>
      <c r="N317" s="188" t="s">
        <v>502</v>
      </c>
      <c r="O317" s="189" t="s">
        <v>1182</v>
      </c>
      <c r="P317" s="260">
        <v>176336.44000000009</v>
      </c>
      <c r="Q317" s="188" t="s">
        <v>1183</v>
      </c>
      <c r="R317" s="260">
        <v>500000.00000000006</v>
      </c>
      <c r="S317" s="260">
        <v>176336.44000000009</v>
      </c>
      <c r="T317" s="260">
        <v>176336.44000000009</v>
      </c>
      <c r="U317" s="260">
        <v>176336.44000000009</v>
      </c>
      <c r="V317" s="260">
        <v>176336.44000000009</v>
      </c>
      <c r="W317" s="260">
        <v>176336.44000000009</v>
      </c>
      <c r="X317" s="188">
        <v>100</v>
      </c>
      <c r="Y317" s="188">
        <v>100</v>
      </c>
    </row>
    <row r="318" spans="1:26" s="188" customFormat="1" ht="25.5" x14ac:dyDescent="0.2">
      <c r="A318" s="188">
        <v>2</v>
      </c>
      <c r="B318" s="188" t="s">
        <v>249</v>
      </c>
      <c r="C318" s="188" t="s">
        <v>560</v>
      </c>
      <c r="D318" s="188" t="s">
        <v>1016</v>
      </c>
      <c r="E318" s="189" t="s">
        <v>1017</v>
      </c>
      <c r="F318" s="188" t="s">
        <v>1275</v>
      </c>
      <c r="G318" s="189" t="s">
        <v>1179</v>
      </c>
      <c r="H318" s="188">
        <v>1</v>
      </c>
      <c r="I318" s="188">
        <v>1</v>
      </c>
      <c r="J318" s="188" t="s">
        <v>172</v>
      </c>
      <c r="K318" s="188" t="s">
        <v>541</v>
      </c>
      <c r="L318" s="188" t="s">
        <v>475</v>
      </c>
      <c r="M318" s="188" t="s">
        <v>541</v>
      </c>
      <c r="N318" s="188" t="s">
        <v>504</v>
      </c>
      <c r="O318" s="189" t="s">
        <v>1182</v>
      </c>
      <c r="P318" s="260">
        <v>15000</v>
      </c>
      <c r="Q318" s="188" t="s">
        <v>1303</v>
      </c>
      <c r="R318" s="260">
        <v>0</v>
      </c>
      <c r="S318" s="260">
        <v>15000</v>
      </c>
      <c r="T318" s="260">
        <v>15000</v>
      </c>
      <c r="U318" s="260">
        <v>15000</v>
      </c>
      <c r="V318" s="260">
        <v>15000</v>
      </c>
      <c r="W318" s="260">
        <v>15000</v>
      </c>
      <c r="X318" s="188">
        <v>100</v>
      </c>
      <c r="Y318" s="188">
        <v>100</v>
      </c>
      <c r="Z318" s="261"/>
    </row>
    <row r="319" spans="1:26" s="188" customFormat="1" ht="12.75" x14ac:dyDescent="0.2">
      <c r="A319" s="259" t="s">
        <v>1276</v>
      </c>
      <c r="E319" s="189"/>
      <c r="F319" s="188">
        <v>2</v>
      </c>
      <c r="G319" s="189"/>
      <c r="O319" s="189"/>
      <c r="P319" s="260"/>
      <c r="R319" s="260"/>
      <c r="S319" s="260"/>
      <c r="T319" s="260"/>
      <c r="U319" s="260"/>
      <c r="V319" s="260"/>
      <c r="W319" s="260"/>
      <c r="Z319" s="261"/>
    </row>
    <row r="320" spans="1:26" s="211" customFormat="1" ht="12.75" x14ac:dyDescent="0.2">
      <c r="A320" s="259" t="s">
        <v>1523</v>
      </c>
      <c r="B320" s="188"/>
      <c r="C320" s="188"/>
      <c r="D320" s="188"/>
      <c r="E320" s="189"/>
      <c r="F320" s="188"/>
      <c r="G320" s="189"/>
      <c r="H320" s="188"/>
      <c r="I320" s="188"/>
      <c r="J320" s="188"/>
      <c r="K320" s="188"/>
      <c r="L320" s="188"/>
      <c r="M320" s="188"/>
      <c r="N320" s="188"/>
      <c r="O320" s="189"/>
      <c r="P320" s="260"/>
      <c r="Q320" s="188"/>
      <c r="R320" s="260"/>
      <c r="S320" s="260"/>
      <c r="T320" s="260"/>
      <c r="U320" s="260"/>
      <c r="V320" s="260"/>
      <c r="W320" s="260"/>
      <c r="X320" s="188"/>
      <c r="Y320" s="188"/>
    </row>
    <row r="321" spans="1:26" s="211" customFormat="1" ht="76.5" x14ac:dyDescent="0.2">
      <c r="A321" s="188">
        <v>1</v>
      </c>
      <c r="B321" s="188" t="s">
        <v>159</v>
      </c>
      <c r="C321" s="188" t="s">
        <v>149</v>
      </c>
      <c r="D321" s="188" t="s">
        <v>1018</v>
      </c>
      <c r="E321" s="189" t="s">
        <v>1524</v>
      </c>
      <c r="F321" s="188" t="s">
        <v>1209</v>
      </c>
      <c r="G321" s="189" t="s">
        <v>1389</v>
      </c>
      <c r="H321" s="188">
        <v>1</v>
      </c>
      <c r="I321" s="188">
        <v>1</v>
      </c>
      <c r="J321" s="188" t="s">
        <v>464</v>
      </c>
      <c r="K321" s="188" t="s">
        <v>991</v>
      </c>
      <c r="L321" s="188" t="s">
        <v>462</v>
      </c>
      <c r="M321" s="188" t="s">
        <v>1464</v>
      </c>
      <c r="N321" s="188" t="s">
        <v>1465</v>
      </c>
      <c r="O321" s="189" t="s">
        <v>1319</v>
      </c>
      <c r="P321" s="260">
        <v>117786.43</v>
      </c>
      <c r="Q321" s="188" t="s">
        <v>1390</v>
      </c>
      <c r="R321" s="260">
        <v>0</v>
      </c>
      <c r="S321" s="260">
        <v>117786.43</v>
      </c>
      <c r="T321" s="260">
        <v>117786.43</v>
      </c>
      <c r="U321" s="260">
        <v>117786.43</v>
      </c>
      <c r="V321" s="260">
        <v>117786.43</v>
      </c>
      <c r="W321" s="260">
        <v>117786.43</v>
      </c>
      <c r="X321" s="188">
        <v>100</v>
      </c>
      <c r="Y321" s="188">
        <v>100</v>
      </c>
    </row>
    <row r="322" spans="1:26" s="188" customFormat="1" ht="76.5" x14ac:dyDescent="0.2">
      <c r="A322" s="188">
        <v>2</v>
      </c>
      <c r="B322" s="188" t="s">
        <v>159</v>
      </c>
      <c r="C322" s="188" t="s">
        <v>149</v>
      </c>
      <c r="D322" s="188" t="s">
        <v>1019</v>
      </c>
      <c r="E322" s="189" t="s">
        <v>1524</v>
      </c>
      <c r="F322" s="188" t="s">
        <v>1186</v>
      </c>
      <c r="G322" s="189" t="s">
        <v>1421</v>
      </c>
      <c r="H322" s="188">
        <v>1</v>
      </c>
      <c r="I322" s="188">
        <v>1</v>
      </c>
      <c r="J322" s="188" t="s">
        <v>464</v>
      </c>
      <c r="K322" s="188" t="s">
        <v>991</v>
      </c>
      <c r="L322" s="188" t="s">
        <v>462</v>
      </c>
      <c r="M322" s="188" t="s">
        <v>1464</v>
      </c>
      <c r="N322" s="188" t="s">
        <v>1465</v>
      </c>
      <c r="O322" s="189" t="s">
        <v>1319</v>
      </c>
      <c r="P322" s="260">
        <v>24046.740000000009</v>
      </c>
      <c r="Q322" s="188" t="s">
        <v>1423</v>
      </c>
      <c r="R322" s="260">
        <v>0</v>
      </c>
      <c r="S322" s="260">
        <v>24046.740000000009</v>
      </c>
      <c r="T322" s="260">
        <v>24046.740000000009</v>
      </c>
      <c r="U322" s="260">
        <v>24046.740000000009</v>
      </c>
      <c r="V322" s="260">
        <v>24046.740000000009</v>
      </c>
      <c r="W322" s="260">
        <v>24046.740000000009</v>
      </c>
      <c r="X322" s="188">
        <v>100</v>
      </c>
      <c r="Y322" s="188">
        <v>100</v>
      </c>
      <c r="Z322" s="261"/>
    </row>
    <row r="323" spans="1:26" s="188" customFormat="1" ht="76.5" x14ac:dyDescent="0.2">
      <c r="A323" s="188">
        <v>3</v>
      </c>
      <c r="B323" s="188" t="s">
        <v>159</v>
      </c>
      <c r="C323" s="188" t="s">
        <v>149</v>
      </c>
      <c r="D323" s="188" t="s">
        <v>561</v>
      </c>
      <c r="E323" s="189" t="s">
        <v>562</v>
      </c>
      <c r="F323" s="188" t="s">
        <v>1209</v>
      </c>
      <c r="G323" s="189" t="s">
        <v>1352</v>
      </c>
      <c r="H323" s="188">
        <v>600</v>
      </c>
      <c r="I323" s="188">
        <v>665</v>
      </c>
      <c r="J323" s="188" t="s">
        <v>165</v>
      </c>
      <c r="K323" s="188" t="s">
        <v>563</v>
      </c>
      <c r="L323" s="188" t="s">
        <v>487</v>
      </c>
      <c r="M323" s="188" t="s">
        <v>686</v>
      </c>
      <c r="N323" s="188" t="s">
        <v>746</v>
      </c>
      <c r="O323" s="189" t="s">
        <v>1319</v>
      </c>
      <c r="P323" s="260">
        <v>615825.78000000026</v>
      </c>
      <c r="Q323" s="188" t="s">
        <v>1525</v>
      </c>
      <c r="R323" s="260">
        <v>0</v>
      </c>
      <c r="S323" s="260">
        <v>615825.78000000026</v>
      </c>
      <c r="T323" s="260">
        <v>615825.78000000026</v>
      </c>
      <c r="U323" s="260">
        <v>615825.78000000026</v>
      </c>
      <c r="V323" s="260">
        <v>615825.78000000026</v>
      </c>
      <c r="W323" s="260">
        <v>615825.78000000026</v>
      </c>
      <c r="X323" s="188">
        <v>100</v>
      </c>
      <c r="Y323" s="188">
        <v>100</v>
      </c>
      <c r="Z323" s="261"/>
    </row>
    <row r="324" spans="1:26" s="188" customFormat="1" ht="76.5" x14ac:dyDescent="0.2">
      <c r="A324" s="188">
        <v>4</v>
      </c>
      <c r="B324" s="188" t="s">
        <v>159</v>
      </c>
      <c r="C324" s="188" t="s">
        <v>149</v>
      </c>
      <c r="D324" s="188" t="s">
        <v>220</v>
      </c>
      <c r="E324" s="189" t="s">
        <v>564</v>
      </c>
      <c r="F324" s="188" t="s">
        <v>1186</v>
      </c>
      <c r="G324" s="189" t="s">
        <v>1407</v>
      </c>
      <c r="H324" s="188">
        <v>1229.45</v>
      </c>
      <c r="I324" s="188">
        <v>1233.05</v>
      </c>
      <c r="J324" s="188" t="s">
        <v>165</v>
      </c>
      <c r="K324" s="188" t="s">
        <v>563</v>
      </c>
      <c r="L324" s="188" t="s">
        <v>487</v>
      </c>
      <c r="M324" s="188" t="s">
        <v>686</v>
      </c>
      <c r="N324" s="188" t="s">
        <v>746</v>
      </c>
      <c r="O324" s="189" t="s">
        <v>1319</v>
      </c>
      <c r="P324" s="260">
        <v>632669.52000000025</v>
      </c>
      <c r="Q324" s="188" t="s">
        <v>1525</v>
      </c>
      <c r="R324" s="260">
        <v>0</v>
      </c>
      <c r="S324" s="260">
        <v>632669.52000000025</v>
      </c>
      <c r="T324" s="260">
        <v>632669.52000000025</v>
      </c>
      <c r="U324" s="260">
        <v>632669.52000000025</v>
      </c>
      <c r="V324" s="260">
        <v>632669.52000000025</v>
      </c>
      <c r="W324" s="260">
        <v>632669.52000000025</v>
      </c>
      <c r="X324" s="188">
        <v>100</v>
      </c>
      <c r="Y324" s="188">
        <v>100</v>
      </c>
      <c r="Z324" s="261"/>
    </row>
    <row r="325" spans="1:26" s="188" customFormat="1" ht="76.5" x14ac:dyDescent="0.2">
      <c r="A325" s="188">
        <v>5</v>
      </c>
      <c r="B325" s="188" t="s">
        <v>159</v>
      </c>
      <c r="C325" s="188" t="s">
        <v>149</v>
      </c>
      <c r="D325" s="188" t="s">
        <v>565</v>
      </c>
      <c r="E325" s="189" t="s">
        <v>566</v>
      </c>
      <c r="F325" s="188" t="s">
        <v>1209</v>
      </c>
      <c r="G325" s="189" t="s">
        <v>1219</v>
      </c>
      <c r="H325" s="188">
        <v>1</v>
      </c>
      <c r="I325" s="188">
        <v>1</v>
      </c>
      <c r="J325" s="188" t="s">
        <v>162</v>
      </c>
      <c r="K325" s="188" t="s">
        <v>563</v>
      </c>
      <c r="L325" s="188" t="s">
        <v>567</v>
      </c>
      <c r="M325" s="188" t="s">
        <v>686</v>
      </c>
      <c r="N325" s="188" t="s">
        <v>748</v>
      </c>
      <c r="O325" s="189" t="s">
        <v>1319</v>
      </c>
      <c r="P325" s="260">
        <v>32270.269999999997</v>
      </c>
      <c r="Q325" s="188" t="s">
        <v>1343</v>
      </c>
      <c r="R325" s="260">
        <v>0</v>
      </c>
      <c r="S325" s="260">
        <v>32270.269999999997</v>
      </c>
      <c r="T325" s="260">
        <v>32270.269999999997</v>
      </c>
      <c r="U325" s="260">
        <v>32270.269999999997</v>
      </c>
      <c r="V325" s="260">
        <v>32270.269999999997</v>
      </c>
      <c r="W325" s="260">
        <v>32270.269999999997</v>
      </c>
      <c r="X325" s="188">
        <v>100</v>
      </c>
      <c r="Y325" s="188">
        <v>100</v>
      </c>
      <c r="Z325" s="261"/>
    </row>
    <row r="326" spans="1:26" s="188" customFormat="1" ht="76.5" x14ac:dyDescent="0.2">
      <c r="A326" s="188">
        <v>6</v>
      </c>
      <c r="B326" s="188" t="s">
        <v>159</v>
      </c>
      <c r="C326" s="188" t="s">
        <v>149</v>
      </c>
      <c r="D326" s="188" t="s">
        <v>222</v>
      </c>
      <c r="E326" s="189" t="s">
        <v>568</v>
      </c>
      <c r="F326" s="188" t="s">
        <v>1278</v>
      </c>
      <c r="G326" s="189" t="s">
        <v>1279</v>
      </c>
      <c r="H326" s="188">
        <v>1</v>
      </c>
      <c r="I326" s="188">
        <v>1</v>
      </c>
      <c r="J326" s="188" t="s">
        <v>162</v>
      </c>
      <c r="K326" s="188" t="s">
        <v>563</v>
      </c>
      <c r="L326" s="188" t="s">
        <v>567</v>
      </c>
      <c r="M326" s="188" t="s">
        <v>686</v>
      </c>
      <c r="N326" s="188" t="s">
        <v>748</v>
      </c>
      <c r="O326" s="189" t="s">
        <v>1319</v>
      </c>
      <c r="P326" s="260">
        <v>35205.470000000008</v>
      </c>
      <c r="Q326" s="188" t="s">
        <v>1312</v>
      </c>
      <c r="R326" s="260">
        <v>0</v>
      </c>
      <c r="S326" s="260">
        <v>35205.470000000008</v>
      </c>
      <c r="T326" s="260">
        <v>35205.470000000008</v>
      </c>
      <c r="U326" s="260">
        <v>35205.470000000008</v>
      </c>
      <c r="V326" s="260">
        <v>35205.470000000008</v>
      </c>
      <c r="W326" s="260">
        <v>35205.470000000008</v>
      </c>
      <c r="X326" s="188">
        <v>100</v>
      </c>
      <c r="Y326" s="188">
        <v>100</v>
      </c>
      <c r="Z326" s="261"/>
    </row>
    <row r="327" spans="1:26" s="188" customFormat="1" ht="76.5" x14ac:dyDescent="0.2">
      <c r="A327" s="188">
        <v>7</v>
      </c>
      <c r="B327" s="188" t="s">
        <v>159</v>
      </c>
      <c r="C327" s="188" t="s">
        <v>149</v>
      </c>
      <c r="D327" s="188" t="s">
        <v>223</v>
      </c>
      <c r="E327" s="189" t="s">
        <v>569</v>
      </c>
      <c r="F327" s="188" t="s">
        <v>1278</v>
      </c>
      <c r="G327" s="189" t="s">
        <v>1279</v>
      </c>
      <c r="H327" s="188">
        <v>1</v>
      </c>
      <c r="I327" s="188">
        <v>1</v>
      </c>
      <c r="J327" s="188" t="s">
        <v>162</v>
      </c>
      <c r="K327" s="188" t="s">
        <v>570</v>
      </c>
      <c r="L327" s="188" t="s">
        <v>571</v>
      </c>
      <c r="M327" s="188" t="s">
        <v>517</v>
      </c>
      <c r="N327" s="188" t="s">
        <v>592</v>
      </c>
      <c r="O327" s="189" t="s">
        <v>1319</v>
      </c>
      <c r="P327" s="260">
        <v>35205.470000000008</v>
      </c>
      <c r="Q327" s="188" t="s">
        <v>1312</v>
      </c>
      <c r="R327" s="260">
        <v>0</v>
      </c>
      <c r="S327" s="260">
        <v>35205.470000000008</v>
      </c>
      <c r="T327" s="260">
        <v>35205.470000000008</v>
      </c>
      <c r="U327" s="260">
        <v>35205.470000000008</v>
      </c>
      <c r="V327" s="260">
        <v>35205.470000000008</v>
      </c>
      <c r="W327" s="260">
        <v>35205.470000000008</v>
      </c>
      <c r="X327" s="188">
        <v>100</v>
      </c>
      <c r="Y327" s="188">
        <v>100</v>
      </c>
      <c r="Z327" s="261"/>
    </row>
    <row r="328" spans="1:26" s="188" customFormat="1" ht="76.5" x14ac:dyDescent="0.2">
      <c r="A328" s="188">
        <v>8</v>
      </c>
      <c r="B328" s="188" t="s">
        <v>159</v>
      </c>
      <c r="C328" s="188" t="s">
        <v>149</v>
      </c>
      <c r="D328" s="188" t="s">
        <v>224</v>
      </c>
      <c r="E328" s="189" t="s">
        <v>566</v>
      </c>
      <c r="F328" s="188" t="s">
        <v>1209</v>
      </c>
      <c r="G328" s="189" t="s">
        <v>1395</v>
      </c>
      <c r="H328" s="188">
        <v>1</v>
      </c>
      <c r="I328" s="188">
        <v>1</v>
      </c>
      <c r="J328" s="188" t="s">
        <v>162</v>
      </c>
      <c r="K328" s="188" t="s">
        <v>570</v>
      </c>
      <c r="L328" s="188" t="s">
        <v>571</v>
      </c>
      <c r="M328" s="188" t="s">
        <v>517</v>
      </c>
      <c r="N328" s="188" t="s">
        <v>592</v>
      </c>
      <c r="O328" s="189" t="s">
        <v>1319</v>
      </c>
      <c r="P328" s="260">
        <v>34203.180000000008</v>
      </c>
      <c r="Q328" s="188" t="s">
        <v>1526</v>
      </c>
      <c r="R328" s="260">
        <v>0</v>
      </c>
      <c r="S328" s="260">
        <v>34203.180000000008</v>
      </c>
      <c r="T328" s="260">
        <v>34203.180000000008</v>
      </c>
      <c r="U328" s="260">
        <v>34203.180000000008</v>
      </c>
      <c r="V328" s="260">
        <v>34203.180000000008</v>
      </c>
      <c r="W328" s="260">
        <v>34203.180000000008</v>
      </c>
      <c r="X328" s="188">
        <v>100</v>
      </c>
      <c r="Y328" s="188">
        <v>100</v>
      </c>
      <c r="Z328" s="261"/>
    </row>
    <row r="329" spans="1:26" s="188" customFormat="1" ht="76.5" x14ac:dyDescent="0.2">
      <c r="A329" s="188">
        <v>9</v>
      </c>
      <c r="B329" s="188" t="s">
        <v>159</v>
      </c>
      <c r="C329" s="188" t="s">
        <v>149</v>
      </c>
      <c r="D329" s="188" t="s">
        <v>225</v>
      </c>
      <c r="E329" s="189" t="s">
        <v>572</v>
      </c>
      <c r="F329" s="188" t="s">
        <v>1275</v>
      </c>
      <c r="G329" s="189" t="s">
        <v>1179</v>
      </c>
      <c r="H329" s="188">
        <v>1</v>
      </c>
      <c r="I329" s="188">
        <v>1</v>
      </c>
      <c r="J329" s="188" t="s">
        <v>162</v>
      </c>
      <c r="K329" s="188" t="s">
        <v>570</v>
      </c>
      <c r="L329" s="188" t="s">
        <v>571</v>
      </c>
      <c r="M329" s="188" t="s">
        <v>517</v>
      </c>
      <c r="N329" s="188" t="s">
        <v>592</v>
      </c>
      <c r="O329" s="189" t="s">
        <v>1319</v>
      </c>
      <c r="P329" s="260">
        <v>41022.089999999997</v>
      </c>
      <c r="Q329" s="188" t="s">
        <v>1183</v>
      </c>
      <c r="R329" s="260">
        <v>0</v>
      </c>
      <c r="S329" s="260">
        <v>41022.089999999997</v>
      </c>
      <c r="T329" s="260">
        <v>41022.089999999997</v>
      </c>
      <c r="U329" s="260">
        <v>41022.089999999997</v>
      </c>
      <c r="V329" s="260">
        <v>41022.089999999997</v>
      </c>
      <c r="W329" s="260">
        <v>41022.089999999997</v>
      </c>
      <c r="X329" s="188">
        <v>100</v>
      </c>
      <c r="Y329" s="188">
        <v>100</v>
      </c>
      <c r="Z329" s="261"/>
    </row>
    <row r="330" spans="1:26" s="188" customFormat="1" ht="76.5" x14ac:dyDescent="0.2">
      <c r="A330" s="188">
        <v>10</v>
      </c>
      <c r="B330" s="188" t="s">
        <v>159</v>
      </c>
      <c r="C330" s="188" t="s">
        <v>149</v>
      </c>
      <c r="D330" s="188" t="s">
        <v>749</v>
      </c>
      <c r="E330" s="189" t="s">
        <v>750</v>
      </c>
      <c r="F330" s="188" t="s">
        <v>1275</v>
      </c>
      <c r="G330" s="189" t="s">
        <v>1179</v>
      </c>
      <c r="H330" s="188">
        <v>1096.9000000000001</v>
      </c>
      <c r="I330" s="188">
        <v>1096.9000000000001</v>
      </c>
      <c r="J330" s="188" t="s">
        <v>165</v>
      </c>
      <c r="K330" s="188" t="s">
        <v>577</v>
      </c>
      <c r="L330" s="188" t="s">
        <v>605</v>
      </c>
      <c r="M330" s="188" t="s">
        <v>762</v>
      </c>
      <c r="N330" s="188" t="s">
        <v>1020</v>
      </c>
      <c r="O330" s="189" t="s">
        <v>1319</v>
      </c>
      <c r="P330" s="260">
        <v>348391.21000000008</v>
      </c>
      <c r="Q330" s="188" t="s">
        <v>1183</v>
      </c>
      <c r="R330" s="260">
        <v>0</v>
      </c>
      <c r="S330" s="260">
        <v>348391.21000000008</v>
      </c>
      <c r="T330" s="260">
        <v>348391.21000000008</v>
      </c>
      <c r="U330" s="260">
        <v>348391.21000000008</v>
      </c>
      <c r="V330" s="260">
        <v>348391.21000000008</v>
      </c>
      <c r="W330" s="260">
        <v>348391.21000000008</v>
      </c>
      <c r="X330" s="188">
        <v>100</v>
      </c>
      <c r="Y330" s="188">
        <v>100</v>
      </c>
      <c r="Z330" s="261"/>
    </row>
    <row r="331" spans="1:26" s="188" customFormat="1" ht="114.75" x14ac:dyDescent="0.2">
      <c r="A331" s="188">
        <v>11</v>
      </c>
      <c r="B331" s="188" t="s">
        <v>159</v>
      </c>
      <c r="C331" s="188" t="s">
        <v>149</v>
      </c>
      <c r="D331" s="188" t="s">
        <v>673</v>
      </c>
      <c r="E331" s="189" t="s">
        <v>1527</v>
      </c>
      <c r="F331" s="188" t="s">
        <v>1278</v>
      </c>
      <c r="G331" s="189" t="s">
        <v>1279</v>
      </c>
      <c r="H331" s="188">
        <v>20659</v>
      </c>
      <c r="I331" s="188">
        <v>0</v>
      </c>
      <c r="J331" s="188" t="s">
        <v>165</v>
      </c>
      <c r="K331" s="188" t="s">
        <v>743</v>
      </c>
      <c r="L331" s="188" t="s">
        <v>1021</v>
      </c>
      <c r="M331" s="188" t="s">
        <v>946</v>
      </c>
      <c r="N331" s="188" t="s">
        <v>1164</v>
      </c>
      <c r="O331" s="189" t="s">
        <v>1528</v>
      </c>
      <c r="P331" s="260">
        <v>12944109.249999998</v>
      </c>
      <c r="Q331" s="188" t="s">
        <v>1312</v>
      </c>
      <c r="R331" s="260">
        <v>0</v>
      </c>
      <c r="S331" s="260">
        <v>12944109.249999998</v>
      </c>
      <c r="T331" s="260">
        <v>12944109.249999998</v>
      </c>
      <c r="U331" s="260">
        <v>12944109.249999998</v>
      </c>
      <c r="V331" s="260">
        <v>12944109.249999998</v>
      </c>
      <c r="W331" s="260">
        <v>12944109.249999998</v>
      </c>
      <c r="X331" s="188">
        <v>100</v>
      </c>
      <c r="Y331" s="188">
        <v>78</v>
      </c>
      <c r="Z331" s="261"/>
    </row>
    <row r="332" spans="1:26" s="188" customFormat="1" ht="76.5" x14ac:dyDescent="0.2">
      <c r="A332" s="188">
        <v>12</v>
      </c>
      <c r="B332" s="188" t="s">
        <v>159</v>
      </c>
      <c r="C332" s="188" t="s">
        <v>149</v>
      </c>
      <c r="D332" s="188" t="s">
        <v>751</v>
      </c>
      <c r="E332" s="189" t="s">
        <v>752</v>
      </c>
      <c r="F332" s="188" t="s">
        <v>1209</v>
      </c>
      <c r="G332" s="189" t="s">
        <v>1389</v>
      </c>
      <c r="H332" s="188">
        <v>1628</v>
      </c>
      <c r="I332" s="188">
        <v>1706</v>
      </c>
      <c r="J332" s="188" t="s">
        <v>165</v>
      </c>
      <c r="K332" s="188" t="s">
        <v>605</v>
      </c>
      <c r="L332" s="188" t="s">
        <v>753</v>
      </c>
      <c r="M332" s="188" t="s">
        <v>605</v>
      </c>
      <c r="N332" s="188" t="s">
        <v>753</v>
      </c>
      <c r="O332" s="189" t="s">
        <v>1319</v>
      </c>
      <c r="P332" s="260">
        <v>449136.58000000007</v>
      </c>
      <c r="Q332" s="188" t="s">
        <v>1529</v>
      </c>
      <c r="R332" s="260">
        <v>0</v>
      </c>
      <c r="S332" s="260">
        <v>449136.58000000007</v>
      </c>
      <c r="T332" s="260">
        <v>449136.58000000007</v>
      </c>
      <c r="U332" s="260">
        <v>449136.58000000007</v>
      </c>
      <c r="V332" s="260">
        <v>449136.58000000007</v>
      </c>
      <c r="W332" s="260">
        <v>449136.58000000007</v>
      </c>
      <c r="X332" s="188">
        <v>100</v>
      </c>
      <c r="Y332" s="188">
        <v>100</v>
      </c>
      <c r="Z332" s="261"/>
    </row>
    <row r="333" spans="1:26" s="211" customFormat="1" ht="12.75" x14ac:dyDescent="0.2">
      <c r="A333" s="259" t="s">
        <v>1276</v>
      </c>
      <c r="B333" s="188"/>
      <c r="C333" s="188"/>
      <c r="D333" s="188"/>
      <c r="E333" s="189"/>
      <c r="F333" s="188">
        <v>12</v>
      </c>
      <c r="G333" s="189"/>
      <c r="H333" s="188"/>
      <c r="I333" s="188"/>
      <c r="J333" s="188"/>
      <c r="K333" s="188"/>
      <c r="L333" s="188"/>
      <c r="M333" s="188"/>
      <c r="N333" s="188"/>
      <c r="O333" s="189"/>
      <c r="P333" s="260"/>
      <c r="Q333" s="188"/>
      <c r="R333" s="260"/>
      <c r="S333" s="260"/>
      <c r="T333" s="260"/>
      <c r="U333" s="260"/>
      <c r="V333" s="260"/>
      <c r="W333" s="260"/>
      <c r="X333" s="188"/>
      <c r="Y333" s="188"/>
    </row>
    <row r="334" spans="1:26" s="211" customFormat="1" ht="12.75" x14ac:dyDescent="0.2">
      <c r="A334" s="259" t="s">
        <v>1530</v>
      </c>
      <c r="B334" s="188"/>
      <c r="C334" s="188"/>
      <c r="D334" s="188"/>
      <c r="E334" s="189"/>
      <c r="F334" s="188"/>
      <c r="G334" s="189"/>
      <c r="H334" s="188"/>
      <c r="I334" s="188"/>
      <c r="J334" s="188"/>
      <c r="K334" s="188"/>
      <c r="L334" s="188"/>
      <c r="M334" s="188"/>
      <c r="N334" s="188"/>
      <c r="O334" s="189"/>
      <c r="P334" s="260"/>
      <c r="Q334" s="188"/>
      <c r="R334" s="260"/>
      <c r="S334" s="260"/>
      <c r="T334" s="260"/>
      <c r="U334" s="260"/>
      <c r="V334" s="260"/>
      <c r="W334" s="260"/>
      <c r="X334" s="188"/>
      <c r="Y334" s="188"/>
    </row>
    <row r="335" spans="1:26" s="188" customFormat="1" ht="76.5" x14ac:dyDescent="0.2">
      <c r="A335" s="188">
        <v>1</v>
      </c>
      <c r="B335" s="188" t="s">
        <v>159</v>
      </c>
      <c r="C335" s="188" t="s">
        <v>150</v>
      </c>
      <c r="D335" s="188" t="s">
        <v>204</v>
      </c>
      <c r="E335" s="189" t="s">
        <v>573</v>
      </c>
      <c r="F335" s="188" t="s">
        <v>1278</v>
      </c>
      <c r="G335" s="189" t="s">
        <v>1279</v>
      </c>
      <c r="H335" s="188">
        <v>734.8</v>
      </c>
      <c r="I335" s="188">
        <v>734.8</v>
      </c>
      <c r="J335" s="188" t="s">
        <v>165</v>
      </c>
      <c r="K335" s="188" t="s">
        <v>513</v>
      </c>
      <c r="L335" s="188" t="s">
        <v>481</v>
      </c>
      <c r="M335" s="188" t="s">
        <v>574</v>
      </c>
      <c r="N335" s="188" t="s">
        <v>638</v>
      </c>
      <c r="O335" s="189" t="s">
        <v>1319</v>
      </c>
      <c r="P335" s="260">
        <v>2166277.4100000006</v>
      </c>
      <c r="Q335" s="188" t="s">
        <v>1531</v>
      </c>
      <c r="R335" s="260">
        <v>0</v>
      </c>
      <c r="S335" s="260">
        <v>2166277.4100000006</v>
      </c>
      <c r="T335" s="260">
        <v>2166277.4100000006</v>
      </c>
      <c r="U335" s="260">
        <v>2166277.4100000006</v>
      </c>
      <c r="V335" s="260">
        <v>2166277.4100000006</v>
      </c>
      <c r="W335" s="260">
        <v>2166277.4100000006</v>
      </c>
      <c r="X335" s="188">
        <v>100</v>
      </c>
      <c r="Y335" s="188">
        <v>100</v>
      </c>
      <c r="Z335" s="261"/>
    </row>
    <row r="336" spans="1:26" s="188" customFormat="1" ht="89.25" x14ac:dyDescent="0.2">
      <c r="A336" s="188">
        <v>2</v>
      </c>
      <c r="B336" s="188" t="s">
        <v>159</v>
      </c>
      <c r="C336" s="188" t="s">
        <v>150</v>
      </c>
      <c r="D336" s="188" t="s">
        <v>226</v>
      </c>
      <c r="E336" s="189" t="s">
        <v>575</v>
      </c>
      <c r="F336" s="188" t="s">
        <v>1278</v>
      </c>
      <c r="G336" s="189" t="s">
        <v>1279</v>
      </c>
      <c r="H336" s="188">
        <v>1375.28</v>
      </c>
      <c r="I336" s="188">
        <v>1375.28</v>
      </c>
      <c r="J336" s="188" t="s">
        <v>165</v>
      </c>
      <c r="K336" s="188" t="s">
        <v>576</v>
      </c>
      <c r="L336" s="188" t="s">
        <v>503</v>
      </c>
      <c r="M336" s="188" t="s">
        <v>756</v>
      </c>
      <c r="N336" s="188" t="s">
        <v>757</v>
      </c>
      <c r="O336" s="189" t="s">
        <v>1319</v>
      </c>
      <c r="P336" s="260">
        <v>2181830.3200000008</v>
      </c>
      <c r="Q336" s="188" t="s">
        <v>1532</v>
      </c>
      <c r="R336" s="260">
        <v>0</v>
      </c>
      <c r="S336" s="260">
        <v>2181830.3200000008</v>
      </c>
      <c r="T336" s="260">
        <v>2181830.3200000008</v>
      </c>
      <c r="U336" s="260">
        <v>2181830.3200000008</v>
      </c>
      <c r="V336" s="260">
        <v>2181830.3200000008</v>
      </c>
      <c r="W336" s="260">
        <v>2181830.3200000008</v>
      </c>
      <c r="X336" s="188">
        <v>100</v>
      </c>
      <c r="Y336" s="188">
        <v>90</v>
      </c>
      <c r="Z336" s="261"/>
    </row>
    <row r="337" spans="1:26" s="188" customFormat="1" ht="89.25" x14ac:dyDescent="0.2">
      <c r="A337" s="188">
        <v>3</v>
      </c>
      <c r="B337" s="188" t="s">
        <v>159</v>
      </c>
      <c r="C337" s="188" t="s">
        <v>150</v>
      </c>
      <c r="D337" s="188" t="s">
        <v>227</v>
      </c>
      <c r="E337" s="189" t="s">
        <v>1533</v>
      </c>
      <c r="F337" s="188" t="s">
        <v>1275</v>
      </c>
      <c r="G337" s="189" t="s">
        <v>1179</v>
      </c>
      <c r="H337" s="188">
        <v>562</v>
      </c>
      <c r="I337" s="188">
        <v>562</v>
      </c>
      <c r="J337" s="188" t="s">
        <v>165</v>
      </c>
      <c r="K337" s="188" t="s">
        <v>576</v>
      </c>
      <c r="L337" s="188" t="s">
        <v>577</v>
      </c>
      <c r="M337" s="188" t="s">
        <v>756</v>
      </c>
      <c r="N337" s="188" t="s">
        <v>758</v>
      </c>
      <c r="O337" s="189" t="s">
        <v>1319</v>
      </c>
      <c r="P337" s="260">
        <v>934793.73000000021</v>
      </c>
      <c r="Q337" s="188" t="s">
        <v>1183</v>
      </c>
      <c r="R337" s="260">
        <v>0</v>
      </c>
      <c r="S337" s="260">
        <v>934793.73000000021</v>
      </c>
      <c r="T337" s="260">
        <v>934793.73000000021</v>
      </c>
      <c r="U337" s="260">
        <v>934793.73000000021</v>
      </c>
      <c r="V337" s="260">
        <v>934793.73000000021</v>
      </c>
      <c r="W337" s="260">
        <v>934793.73000000021</v>
      </c>
      <c r="X337" s="188">
        <v>100</v>
      </c>
      <c r="Y337" s="188">
        <v>100</v>
      </c>
      <c r="Z337" s="261"/>
    </row>
    <row r="338" spans="1:26" s="188" customFormat="1" ht="76.5" x14ac:dyDescent="0.2">
      <c r="A338" s="188">
        <v>4</v>
      </c>
      <c r="B338" s="188" t="s">
        <v>159</v>
      </c>
      <c r="C338" s="188" t="s">
        <v>150</v>
      </c>
      <c r="D338" s="188" t="s">
        <v>759</v>
      </c>
      <c r="E338" s="189" t="s">
        <v>760</v>
      </c>
      <c r="F338" s="188" t="s">
        <v>1275</v>
      </c>
      <c r="G338" s="189" t="s">
        <v>1179</v>
      </c>
      <c r="H338" s="188">
        <v>559.5</v>
      </c>
      <c r="I338" s="188">
        <v>659</v>
      </c>
      <c r="J338" s="188" t="s">
        <v>165</v>
      </c>
      <c r="K338" s="188" t="s">
        <v>577</v>
      </c>
      <c r="L338" s="188" t="s">
        <v>475</v>
      </c>
      <c r="M338" s="188" t="s">
        <v>762</v>
      </c>
      <c r="N338" s="188" t="s">
        <v>1011</v>
      </c>
      <c r="O338" s="189" t="s">
        <v>1319</v>
      </c>
      <c r="P338" s="260">
        <v>1354652.63</v>
      </c>
      <c r="Q338" s="188" t="s">
        <v>1183</v>
      </c>
      <c r="R338" s="260">
        <v>0</v>
      </c>
      <c r="S338" s="260">
        <v>1354652.63</v>
      </c>
      <c r="T338" s="260">
        <v>1354652.63</v>
      </c>
      <c r="U338" s="260">
        <v>1354652.63</v>
      </c>
      <c r="V338" s="260">
        <v>1354652.63</v>
      </c>
      <c r="W338" s="260">
        <v>1354652.63</v>
      </c>
      <c r="X338" s="188">
        <v>100</v>
      </c>
      <c r="Y338" s="188">
        <v>100</v>
      </c>
      <c r="Z338" s="261"/>
    </row>
    <row r="339" spans="1:26" s="188" customFormat="1" ht="76.5" x14ac:dyDescent="0.2">
      <c r="A339" s="188">
        <v>5</v>
      </c>
      <c r="B339" s="188" t="s">
        <v>159</v>
      </c>
      <c r="C339" s="188" t="s">
        <v>150</v>
      </c>
      <c r="D339" s="188" t="s">
        <v>679</v>
      </c>
      <c r="E339" s="189" t="s">
        <v>761</v>
      </c>
      <c r="F339" s="188" t="s">
        <v>1283</v>
      </c>
      <c r="G339" s="189" t="s">
        <v>1284</v>
      </c>
      <c r="H339" s="188">
        <v>9360</v>
      </c>
      <c r="I339" s="188">
        <v>0</v>
      </c>
      <c r="J339" s="188" t="s">
        <v>165</v>
      </c>
      <c r="K339" s="188" t="s">
        <v>762</v>
      </c>
      <c r="L339" s="188" t="s">
        <v>763</v>
      </c>
      <c r="M339" s="188" t="s">
        <v>1020</v>
      </c>
      <c r="N339" s="188" t="s">
        <v>1165</v>
      </c>
      <c r="O339" s="189" t="s">
        <v>1534</v>
      </c>
      <c r="P339" s="260">
        <v>12916325.619999999</v>
      </c>
      <c r="Q339" s="188" t="s">
        <v>1286</v>
      </c>
      <c r="R339" s="260">
        <v>0</v>
      </c>
      <c r="S339" s="260">
        <v>12916325.619999999</v>
      </c>
      <c r="T339" s="260">
        <v>12916325.619999999</v>
      </c>
      <c r="U339" s="260">
        <v>12916325.619999999</v>
      </c>
      <c r="V339" s="260">
        <v>12916325.619999999</v>
      </c>
      <c r="W339" s="260">
        <v>12916325.619999999</v>
      </c>
      <c r="X339" s="188">
        <v>100</v>
      </c>
      <c r="Y339" s="188">
        <v>55</v>
      </c>
      <c r="Z339" s="261"/>
    </row>
    <row r="340" spans="1:26" s="188" customFormat="1" ht="76.5" x14ac:dyDescent="0.2">
      <c r="A340" s="188">
        <v>6</v>
      </c>
      <c r="B340" s="188" t="s">
        <v>159</v>
      </c>
      <c r="C340" s="188" t="s">
        <v>150</v>
      </c>
      <c r="D340" s="188" t="s">
        <v>764</v>
      </c>
      <c r="E340" s="189" t="s">
        <v>765</v>
      </c>
      <c r="F340" s="188" t="s">
        <v>1283</v>
      </c>
      <c r="G340" s="189" t="s">
        <v>1284</v>
      </c>
      <c r="H340" s="188">
        <v>6240</v>
      </c>
      <c r="I340" s="188">
        <v>0</v>
      </c>
      <c r="J340" s="188" t="s">
        <v>165</v>
      </c>
      <c r="K340" s="188" t="s">
        <v>762</v>
      </c>
      <c r="L340" s="188" t="s">
        <v>763</v>
      </c>
      <c r="M340" s="188" t="s">
        <v>1020</v>
      </c>
      <c r="N340" s="188" t="s">
        <v>1165</v>
      </c>
      <c r="O340" s="189" t="s">
        <v>1319</v>
      </c>
      <c r="P340" s="260">
        <v>9080291.5200000014</v>
      </c>
      <c r="Q340" s="188" t="s">
        <v>1286</v>
      </c>
      <c r="R340" s="260">
        <v>0</v>
      </c>
      <c r="S340" s="260">
        <v>9080291.5200000014</v>
      </c>
      <c r="T340" s="260">
        <v>9080291.5200000014</v>
      </c>
      <c r="U340" s="260">
        <v>9080291.5200000014</v>
      </c>
      <c r="V340" s="260">
        <v>9080291.5200000014</v>
      </c>
      <c r="W340" s="260">
        <v>9080291.5200000014</v>
      </c>
      <c r="X340" s="188">
        <v>100</v>
      </c>
      <c r="Y340" s="188">
        <v>55</v>
      </c>
      <c r="Z340" s="261"/>
    </row>
    <row r="341" spans="1:26" s="188" customFormat="1" ht="76.5" x14ac:dyDescent="0.2">
      <c r="A341" s="188">
        <v>7</v>
      </c>
      <c r="B341" s="188" t="s">
        <v>159</v>
      </c>
      <c r="C341" s="188" t="s">
        <v>150</v>
      </c>
      <c r="D341" s="188" t="s">
        <v>1022</v>
      </c>
      <c r="E341" s="189" t="s">
        <v>1023</v>
      </c>
      <c r="F341" s="188" t="s">
        <v>1275</v>
      </c>
      <c r="G341" s="189" t="s">
        <v>1179</v>
      </c>
      <c r="H341" s="188">
        <v>1588.5</v>
      </c>
      <c r="I341" s="188">
        <v>1942.15</v>
      </c>
      <c r="J341" s="188" t="s">
        <v>165</v>
      </c>
      <c r="K341" s="188" t="s">
        <v>1024</v>
      </c>
      <c r="L341" s="188" t="s">
        <v>1025</v>
      </c>
      <c r="M341" s="188" t="s">
        <v>1024</v>
      </c>
      <c r="N341" s="188" t="s">
        <v>1535</v>
      </c>
      <c r="O341" s="189" t="s">
        <v>1319</v>
      </c>
      <c r="P341" s="260">
        <v>5405576.8700000001</v>
      </c>
      <c r="Q341" s="188" t="s">
        <v>1183</v>
      </c>
      <c r="R341" s="260">
        <v>0</v>
      </c>
      <c r="S341" s="260">
        <v>5405576.8700000001</v>
      </c>
      <c r="T341" s="260">
        <v>5405576.8700000001</v>
      </c>
      <c r="U341" s="260">
        <v>5405576.8700000001</v>
      </c>
      <c r="V341" s="260">
        <v>5405576.8700000001</v>
      </c>
      <c r="W341" s="260">
        <v>5405576.8700000001</v>
      </c>
      <c r="X341" s="188">
        <v>100</v>
      </c>
      <c r="Y341" s="188">
        <v>100</v>
      </c>
      <c r="Z341" s="261"/>
    </row>
    <row r="342" spans="1:26" s="188" customFormat="1" ht="76.5" x14ac:dyDescent="0.2">
      <c r="A342" s="188">
        <v>8</v>
      </c>
      <c r="B342" s="188" t="s">
        <v>159</v>
      </c>
      <c r="C342" s="188" t="s">
        <v>150</v>
      </c>
      <c r="D342" s="188" t="s">
        <v>1026</v>
      </c>
      <c r="E342" s="189" t="s">
        <v>1027</v>
      </c>
      <c r="F342" s="188" t="s">
        <v>1209</v>
      </c>
      <c r="G342" s="189" t="s">
        <v>1477</v>
      </c>
      <c r="H342" s="188">
        <v>619</v>
      </c>
      <c r="I342" s="188">
        <v>619</v>
      </c>
      <c r="J342" s="188" t="s">
        <v>165</v>
      </c>
      <c r="K342" s="188" t="s">
        <v>1028</v>
      </c>
      <c r="L342" s="188" t="s">
        <v>1029</v>
      </c>
      <c r="M342" s="188" t="s">
        <v>1536</v>
      </c>
      <c r="N342" s="188" t="s">
        <v>1165</v>
      </c>
      <c r="O342" s="189" t="s">
        <v>1319</v>
      </c>
      <c r="P342" s="260">
        <v>1823014.1000000008</v>
      </c>
      <c r="Q342" s="188" t="s">
        <v>1537</v>
      </c>
      <c r="R342" s="260">
        <v>0</v>
      </c>
      <c r="S342" s="260">
        <v>1823014.1000000008</v>
      </c>
      <c r="T342" s="260">
        <v>1823014.1000000008</v>
      </c>
      <c r="U342" s="260">
        <v>1823014.1000000008</v>
      </c>
      <c r="V342" s="260">
        <v>1823014.1000000008</v>
      </c>
      <c r="W342" s="260">
        <v>1823014.1000000008</v>
      </c>
      <c r="X342" s="188">
        <v>100</v>
      </c>
      <c r="Y342" s="188">
        <v>100</v>
      </c>
      <c r="Z342" s="261"/>
    </row>
    <row r="343" spans="1:26" s="188" customFormat="1" ht="89.25" x14ac:dyDescent="0.2">
      <c r="A343" s="188">
        <v>9</v>
      </c>
      <c r="B343" s="188" t="s">
        <v>161</v>
      </c>
      <c r="C343" s="188" t="s">
        <v>150</v>
      </c>
      <c r="D343" s="188" t="s">
        <v>1538</v>
      </c>
      <c r="E343" s="189" t="s">
        <v>1539</v>
      </c>
      <c r="F343" s="188" t="s">
        <v>1275</v>
      </c>
      <c r="G343" s="189" t="s">
        <v>1179</v>
      </c>
      <c r="H343" s="188">
        <v>95</v>
      </c>
      <c r="I343" s="188">
        <v>0</v>
      </c>
      <c r="J343" s="188" t="s">
        <v>1540</v>
      </c>
      <c r="K343" s="188" t="s">
        <v>1541</v>
      </c>
      <c r="L343" s="188" t="s">
        <v>559</v>
      </c>
      <c r="M343" s="188" t="s">
        <v>1788</v>
      </c>
      <c r="N343" s="188" t="s">
        <v>1789</v>
      </c>
      <c r="O343" s="189" t="s">
        <v>584</v>
      </c>
      <c r="P343" s="260">
        <v>349569.9800000001</v>
      </c>
      <c r="Q343" s="188" t="s">
        <v>1183</v>
      </c>
      <c r="R343" s="260">
        <v>0</v>
      </c>
      <c r="S343" s="260">
        <v>349569.9800000001</v>
      </c>
      <c r="T343" s="260">
        <v>349569.9800000001</v>
      </c>
      <c r="U343" s="260">
        <v>349569.9800000001</v>
      </c>
      <c r="V343" s="260">
        <v>349569.9800000001</v>
      </c>
      <c r="W343" s="260">
        <v>349569.9800000001</v>
      </c>
      <c r="X343" s="188">
        <v>100</v>
      </c>
      <c r="Y343" s="188">
        <v>0</v>
      </c>
      <c r="Z343" s="261"/>
    </row>
    <row r="344" spans="1:26" s="188" customFormat="1" ht="76.5" x14ac:dyDescent="0.2">
      <c r="A344" s="188">
        <v>10</v>
      </c>
      <c r="B344" s="188" t="s">
        <v>159</v>
      </c>
      <c r="C344" s="188" t="s">
        <v>150</v>
      </c>
      <c r="D344" s="188" t="s">
        <v>1542</v>
      </c>
      <c r="E344" s="189" t="s">
        <v>1543</v>
      </c>
      <c r="F344" s="188" t="s">
        <v>1275</v>
      </c>
      <c r="G344" s="189" t="s">
        <v>1179</v>
      </c>
      <c r="H344" s="188">
        <v>51.5</v>
      </c>
      <c r="I344" s="188">
        <v>0</v>
      </c>
      <c r="J344" s="188" t="s">
        <v>165</v>
      </c>
      <c r="K344" s="188" t="s">
        <v>1010</v>
      </c>
      <c r="L344" s="188" t="s">
        <v>1544</v>
      </c>
      <c r="M344" s="188" t="s">
        <v>1164</v>
      </c>
      <c r="N344" s="188" t="s">
        <v>1544</v>
      </c>
      <c r="O344" s="189" t="s">
        <v>1319</v>
      </c>
      <c r="P344" s="260">
        <v>75201.09</v>
      </c>
      <c r="Q344" s="188" t="s">
        <v>1488</v>
      </c>
      <c r="R344" s="260">
        <v>0</v>
      </c>
      <c r="S344" s="260">
        <v>75201.09</v>
      </c>
      <c r="T344" s="260">
        <v>75201.09</v>
      </c>
      <c r="U344" s="260">
        <v>75201.09</v>
      </c>
      <c r="V344" s="260">
        <v>75201.09</v>
      </c>
      <c r="W344" s="260">
        <v>75201.09</v>
      </c>
      <c r="X344" s="188">
        <v>100</v>
      </c>
      <c r="Y344" s="188">
        <v>0</v>
      </c>
      <c r="Z344" s="261"/>
    </row>
    <row r="345" spans="1:26" s="188" customFormat="1" ht="76.5" x14ac:dyDescent="0.2">
      <c r="A345" s="188">
        <v>11</v>
      </c>
      <c r="B345" s="188" t="s">
        <v>159</v>
      </c>
      <c r="C345" s="188" t="s">
        <v>150</v>
      </c>
      <c r="D345" s="188" t="s">
        <v>1545</v>
      </c>
      <c r="E345" s="189" t="s">
        <v>1546</v>
      </c>
      <c r="F345" s="188" t="s">
        <v>1275</v>
      </c>
      <c r="G345" s="189" t="s">
        <v>1179</v>
      </c>
      <c r="H345" s="188">
        <v>88</v>
      </c>
      <c r="I345" s="188">
        <v>0</v>
      </c>
      <c r="J345" s="188" t="s">
        <v>165</v>
      </c>
      <c r="K345" s="188" t="s">
        <v>1010</v>
      </c>
      <c r="L345" s="188" t="s">
        <v>1544</v>
      </c>
      <c r="M345" s="188" t="s">
        <v>1164</v>
      </c>
      <c r="N345" s="188" t="s">
        <v>1544</v>
      </c>
      <c r="O345" s="189" t="s">
        <v>1319</v>
      </c>
      <c r="P345" s="260">
        <v>87120.290000000008</v>
      </c>
      <c r="Q345" s="188" t="s">
        <v>1547</v>
      </c>
      <c r="R345" s="260">
        <v>0</v>
      </c>
      <c r="S345" s="260">
        <v>87120.290000000008</v>
      </c>
      <c r="T345" s="260">
        <v>87120.290000000008</v>
      </c>
      <c r="U345" s="260">
        <v>87120.290000000008</v>
      </c>
      <c r="V345" s="260">
        <v>87120.290000000008</v>
      </c>
      <c r="W345" s="260">
        <v>87120.290000000008</v>
      </c>
      <c r="X345" s="188">
        <v>100</v>
      </c>
      <c r="Y345" s="188">
        <v>0</v>
      </c>
      <c r="Z345" s="261"/>
    </row>
    <row r="346" spans="1:26" s="211" customFormat="1" ht="12.75" x14ac:dyDescent="0.2">
      <c r="A346" s="259" t="s">
        <v>1276</v>
      </c>
      <c r="B346" s="188"/>
      <c r="C346" s="188"/>
      <c r="D346" s="188"/>
      <c r="E346" s="189"/>
      <c r="F346" s="188">
        <v>11</v>
      </c>
      <c r="G346" s="189"/>
      <c r="H346" s="188"/>
      <c r="I346" s="188"/>
      <c r="J346" s="188"/>
      <c r="K346" s="188"/>
      <c r="L346" s="188"/>
      <c r="M346" s="188"/>
      <c r="N346" s="188"/>
      <c r="O346" s="189"/>
      <c r="P346" s="260"/>
      <c r="Q346" s="188"/>
      <c r="R346" s="260"/>
      <c r="S346" s="260"/>
      <c r="T346" s="260"/>
      <c r="U346" s="260"/>
      <c r="V346" s="260"/>
      <c r="W346" s="260"/>
      <c r="X346" s="188"/>
      <c r="Y346" s="188"/>
    </row>
    <row r="347" spans="1:26" s="211" customFormat="1" ht="12.75" x14ac:dyDescent="0.2">
      <c r="A347" s="259" t="s">
        <v>1548</v>
      </c>
      <c r="B347" s="188"/>
      <c r="C347" s="188"/>
      <c r="D347" s="188"/>
      <c r="E347" s="189"/>
      <c r="F347" s="188"/>
      <c r="G347" s="189"/>
      <c r="H347" s="188"/>
      <c r="I347" s="188"/>
      <c r="J347" s="188"/>
      <c r="K347" s="188"/>
      <c r="L347" s="188"/>
      <c r="M347" s="188"/>
      <c r="N347" s="188"/>
      <c r="O347" s="189"/>
      <c r="P347" s="260"/>
      <c r="Q347" s="188"/>
      <c r="R347" s="260"/>
      <c r="S347" s="260"/>
      <c r="T347" s="260"/>
      <c r="U347" s="260"/>
      <c r="V347" s="260"/>
      <c r="W347" s="260"/>
      <c r="X347" s="188"/>
      <c r="Y347" s="188"/>
    </row>
    <row r="348" spans="1:26" s="188" customFormat="1" ht="76.5" x14ac:dyDescent="0.2">
      <c r="A348" s="188">
        <v>1</v>
      </c>
      <c r="B348" s="188" t="s">
        <v>159</v>
      </c>
      <c r="C348" s="188" t="s">
        <v>416</v>
      </c>
      <c r="D348" s="188" t="s">
        <v>136</v>
      </c>
      <c r="E348" s="189" t="s">
        <v>578</v>
      </c>
      <c r="F348" s="188" t="s">
        <v>1275</v>
      </c>
      <c r="G348" s="189" t="s">
        <v>1179</v>
      </c>
      <c r="H348" s="188">
        <v>27</v>
      </c>
      <c r="I348" s="188">
        <v>27</v>
      </c>
      <c r="J348" s="188" t="s">
        <v>305</v>
      </c>
      <c r="K348" s="188" t="s">
        <v>513</v>
      </c>
      <c r="L348" s="188" t="s">
        <v>481</v>
      </c>
      <c r="M348" s="188" t="s">
        <v>574</v>
      </c>
      <c r="N348" s="188" t="s">
        <v>638</v>
      </c>
      <c r="O348" s="189" t="s">
        <v>1319</v>
      </c>
      <c r="P348" s="260">
        <v>1999280.3300000008</v>
      </c>
      <c r="Q348" s="188" t="s">
        <v>1549</v>
      </c>
      <c r="R348" s="260">
        <v>0</v>
      </c>
      <c r="S348" s="260">
        <v>1999280.3300000008</v>
      </c>
      <c r="T348" s="260">
        <v>1999280.3300000008</v>
      </c>
      <c r="U348" s="260">
        <v>1999280.3300000008</v>
      </c>
      <c r="V348" s="260">
        <v>1999280.3300000008</v>
      </c>
      <c r="W348" s="260">
        <v>1999280.3300000008</v>
      </c>
      <c r="X348" s="188">
        <v>100</v>
      </c>
      <c r="Y348" s="188">
        <v>100</v>
      </c>
      <c r="Z348" s="261"/>
    </row>
    <row r="349" spans="1:26" s="188" customFormat="1" ht="76.5" x14ac:dyDescent="0.2">
      <c r="A349" s="188">
        <v>2</v>
      </c>
      <c r="B349" s="188" t="s">
        <v>159</v>
      </c>
      <c r="C349" s="188" t="s">
        <v>416</v>
      </c>
      <c r="D349" s="188" t="s">
        <v>221</v>
      </c>
      <c r="E349" s="189" t="s">
        <v>579</v>
      </c>
      <c r="F349" s="188" t="s">
        <v>1209</v>
      </c>
      <c r="G349" s="189" t="s">
        <v>1366</v>
      </c>
      <c r="H349" s="188">
        <v>1</v>
      </c>
      <c r="I349" s="188">
        <v>1</v>
      </c>
      <c r="J349" s="188" t="s">
        <v>162</v>
      </c>
      <c r="K349" s="188" t="s">
        <v>563</v>
      </c>
      <c r="L349" s="188" t="s">
        <v>567</v>
      </c>
      <c r="M349" s="188" t="s">
        <v>686</v>
      </c>
      <c r="N349" s="188" t="s">
        <v>748</v>
      </c>
      <c r="O349" s="189" t="s">
        <v>1319</v>
      </c>
      <c r="P349" s="260">
        <v>20976.330000000009</v>
      </c>
      <c r="Q349" s="188" t="s">
        <v>1550</v>
      </c>
      <c r="R349" s="260">
        <v>0</v>
      </c>
      <c r="S349" s="260">
        <v>20976.330000000009</v>
      </c>
      <c r="T349" s="260">
        <v>20976.330000000009</v>
      </c>
      <c r="U349" s="260">
        <v>20976.330000000009</v>
      </c>
      <c r="V349" s="260">
        <v>20976.330000000009</v>
      </c>
      <c r="W349" s="260">
        <v>20976.330000000009</v>
      </c>
      <c r="X349" s="188">
        <v>100</v>
      </c>
      <c r="Y349" s="188">
        <v>100</v>
      </c>
      <c r="Z349" s="261"/>
    </row>
    <row r="350" spans="1:26" s="188" customFormat="1" ht="76.5" x14ac:dyDescent="0.2">
      <c r="A350" s="188">
        <v>3</v>
      </c>
      <c r="B350" s="188" t="s">
        <v>159</v>
      </c>
      <c r="C350" s="188" t="s">
        <v>416</v>
      </c>
      <c r="D350" s="188" t="s">
        <v>766</v>
      </c>
      <c r="E350" s="189" t="s">
        <v>767</v>
      </c>
      <c r="F350" s="188" t="s">
        <v>1209</v>
      </c>
      <c r="G350" s="189" t="s">
        <v>1457</v>
      </c>
      <c r="H350" s="188">
        <v>10</v>
      </c>
      <c r="I350" s="188">
        <v>10</v>
      </c>
      <c r="J350" s="188" t="s">
        <v>305</v>
      </c>
      <c r="K350" s="188" t="s">
        <v>519</v>
      </c>
      <c r="L350" s="188" t="s">
        <v>605</v>
      </c>
      <c r="M350" s="188" t="s">
        <v>567</v>
      </c>
      <c r="N350" s="188" t="s">
        <v>768</v>
      </c>
      <c r="O350" s="189" t="s">
        <v>1319</v>
      </c>
      <c r="P350" s="260">
        <v>1556947.9</v>
      </c>
      <c r="Q350" s="188" t="s">
        <v>1456</v>
      </c>
      <c r="R350" s="260">
        <v>0</v>
      </c>
      <c r="S350" s="260">
        <v>1556947.9</v>
      </c>
      <c r="T350" s="260">
        <v>1556947.9</v>
      </c>
      <c r="U350" s="260">
        <v>1556947.9</v>
      </c>
      <c r="V350" s="260">
        <v>1556947.9</v>
      </c>
      <c r="W350" s="260">
        <v>1556947.9</v>
      </c>
      <c r="X350" s="188">
        <v>100</v>
      </c>
      <c r="Y350" s="188">
        <v>100</v>
      </c>
      <c r="Z350" s="261"/>
    </row>
    <row r="351" spans="1:26" s="188" customFormat="1" ht="76.5" x14ac:dyDescent="0.2">
      <c r="A351" s="188">
        <v>4</v>
      </c>
      <c r="B351" s="188" t="s">
        <v>159</v>
      </c>
      <c r="C351" s="188" t="s">
        <v>416</v>
      </c>
      <c r="D351" s="188" t="s">
        <v>769</v>
      </c>
      <c r="E351" s="189" t="s">
        <v>770</v>
      </c>
      <c r="F351" s="188" t="s">
        <v>1209</v>
      </c>
      <c r="G351" s="189" t="s">
        <v>1551</v>
      </c>
      <c r="H351" s="188">
        <v>1</v>
      </c>
      <c r="I351" s="188">
        <v>1</v>
      </c>
      <c r="J351" s="188" t="s">
        <v>839</v>
      </c>
      <c r="K351" s="188" t="s">
        <v>519</v>
      </c>
      <c r="L351" s="188" t="s">
        <v>502</v>
      </c>
      <c r="M351" s="188" t="s">
        <v>567</v>
      </c>
      <c r="N351" s="188" t="s">
        <v>494</v>
      </c>
      <c r="O351" s="189" t="s">
        <v>1319</v>
      </c>
      <c r="P351" s="260">
        <v>62274.8</v>
      </c>
      <c r="Q351" s="188" t="s">
        <v>1552</v>
      </c>
      <c r="R351" s="260">
        <v>0</v>
      </c>
      <c r="S351" s="260">
        <v>62274.8</v>
      </c>
      <c r="T351" s="260">
        <v>62274.8</v>
      </c>
      <c r="U351" s="260">
        <v>62274.8</v>
      </c>
      <c r="V351" s="260">
        <v>62274.8</v>
      </c>
      <c r="W351" s="260">
        <v>62274.8</v>
      </c>
      <c r="X351" s="188">
        <v>100</v>
      </c>
      <c r="Y351" s="188">
        <v>100</v>
      </c>
      <c r="Z351" s="261"/>
    </row>
    <row r="352" spans="1:26" s="188" customFormat="1" ht="76.5" x14ac:dyDescent="0.2">
      <c r="A352" s="188">
        <v>5</v>
      </c>
      <c r="B352" s="188" t="s">
        <v>159</v>
      </c>
      <c r="C352" s="188" t="s">
        <v>416</v>
      </c>
      <c r="D352" s="188" t="s">
        <v>771</v>
      </c>
      <c r="E352" s="189" t="s">
        <v>579</v>
      </c>
      <c r="F352" s="188" t="s">
        <v>1209</v>
      </c>
      <c r="G352" s="189" t="s">
        <v>1457</v>
      </c>
      <c r="H352" s="188">
        <v>3</v>
      </c>
      <c r="I352" s="188">
        <v>3</v>
      </c>
      <c r="J352" s="188" t="s">
        <v>837</v>
      </c>
      <c r="K352" s="188" t="s">
        <v>519</v>
      </c>
      <c r="L352" s="188" t="s">
        <v>502</v>
      </c>
      <c r="M352" s="188" t="s">
        <v>567</v>
      </c>
      <c r="N352" s="188" t="s">
        <v>494</v>
      </c>
      <c r="O352" s="189" t="s">
        <v>1319</v>
      </c>
      <c r="P352" s="260">
        <v>71664.37000000001</v>
      </c>
      <c r="Q352" s="188" t="s">
        <v>1553</v>
      </c>
      <c r="R352" s="260">
        <v>0</v>
      </c>
      <c r="S352" s="260">
        <v>71664.37000000001</v>
      </c>
      <c r="T352" s="260">
        <v>71664.37000000001</v>
      </c>
      <c r="U352" s="260">
        <v>71664.37000000001</v>
      </c>
      <c r="V352" s="260">
        <v>71664.37000000001</v>
      </c>
      <c r="W352" s="260">
        <v>71664.37000000001</v>
      </c>
      <c r="X352" s="188">
        <v>100</v>
      </c>
      <c r="Y352" s="188">
        <v>100</v>
      </c>
      <c r="Z352" s="261"/>
    </row>
    <row r="353" spans="1:26" s="188" customFormat="1" ht="76.5" x14ac:dyDescent="0.2">
      <c r="A353" s="188">
        <v>6</v>
      </c>
      <c r="B353" s="188" t="s">
        <v>159</v>
      </c>
      <c r="C353" s="188" t="s">
        <v>416</v>
      </c>
      <c r="D353" s="188" t="s">
        <v>772</v>
      </c>
      <c r="E353" s="189" t="s">
        <v>579</v>
      </c>
      <c r="F353" s="188" t="s">
        <v>1209</v>
      </c>
      <c r="G353" s="189" t="s">
        <v>1461</v>
      </c>
      <c r="H353" s="188">
        <v>2</v>
      </c>
      <c r="I353" s="188">
        <v>2</v>
      </c>
      <c r="J353" s="188" t="s">
        <v>837</v>
      </c>
      <c r="K353" s="188" t="s">
        <v>519</v>
      </c>
      <c r="L353" s="188" t="s">
        <v>502</v>
      </c>
      <c r="M353" s="188" t="s">
        <v>567</v>
      </c>
      <c r="N353" s="188" t="s">
        <v>494</v>
      </c>
      <c r="O353" s="189" t="s">
        <v>1319</v>
      </c>
      <c r="P353" s="260">
        <v>45057.930000000008</v>
      </c>
      <c r="Q353" s="188" t="s">
        <v>1554</v>
      </c>
      <c r="R353" s="260">
        <v>0</v>
      </c>
      <c r="S353" s="260">
        <v>45057.930000000008</v>
      </c>
      <c r="T353" s="260">
        <v>45057.930000000008</v>
      </c>
      <c r="U353" s="260">
        <v>45057.930000000008</v>
      </c>
      <c r="V353" s="260">
        <v>45057.930000000008</v>
      </c>
      <c r="W353" s="260">
        <v>45057.930000000008</v>
      </c>
      <c r="X353" s="188">
        <v>100</v>
      </c>
      <c r="Y353" s="188">
        <v>100</v>
      </c>
      <c r="Z353" s="261"/>
    </row>
    <row r="354" spans="1:26" s="188" customFormat="1" ht="76.5" x14ac:dyDescent="0.2">
      <c r="A354" s="188">
        <v>7</v>
      </c>
      <c r="B354" s="188" t="s">
        <v>159</v>
      </c>
      <c r="C354" s="188" t="s">
        <v>416</v>
      </c>
      <c r="D354" s="188" t="s">
        <v>773</v>
      </c>
      <c r="E354" s="189" t="s">
        <v>1555</v>
      </c>
      <c r="F354" s="188" t="s">
        <v>1275</v>
      </c>
      <c r="G354" s="189" t="s">
        <v>1179</v>
      </c>
      <c r="H354" s="188">
        <v>6</v>
      </c>
      <c r="I354" s="188">
        <v>0</v>
      </c>
      <c r="J354" s="188" t="s">
        <v>305</v>
      </c>
      <c r="K354" s="188" t="s">
        <v>605</v>
      </c>
      <c r="L354" s="188" t="s">
        <v>753</v>
      </c>
      <c r="M354" s="188" t="s">
        <v>1030</v>
      </c>
      <c r="N354" s="188" t="s">
        <v>753</v>
      </c>
      <c r="O354" s="189" t="s">
        <v>1319</v>
      </c>
      <c r="P354" s="260">
        <v>1203016.68</v>
      </c>
      <c r="Q354" s="188" t="s">
        <v>1556</v>
      </c>
      <c r="R354" s="260">
        <v>0</v>
      </c>
      <c r="S354" s="260">
        <v>1203016.68</v>
      </c>
      <c r="T354" s="260">
        <v>1203016.68</v>
      </c>
      <c r="U354" s="260">
        <v>1203016.68</v>
      </c>
      <c r="V354" s="260">
        <v>1203016.68</v>
      </c>
      <c r="W354" s="260">
        <v>1203016.68</v>
      </c>
      <c r="X354" s="188">
        <v>100</v>
      </c>
      <c r="Y354" s="188">
        <v>90</v>
      </c>
      <c r="Z354" s="261"/>
    </row>
    <row r="355" spans="1:26" s="188" customFormat="1" ht="76.5" x14ac:dyDescent="0.2">
      <c r="A355" s="188">
        <v>8</v>
      </c>
      <c r="B355" s="188" t="s">
        <v>159</v>
      </c>
      <c r="C355" s="188" t="s">
        <v>416</v>
      </c>
      <c r="D355" s="188" t="s">
        <v>1031</v>
      </c>
      <c r="E355" s="189" t="s">
        <v>1032</v>
      </c>
      <c r="F355" s="188" t="s">
        <v>1186</v>
      </c>
      <c r="G355" s="189" t="s">
        <v>1494</v>
      </c>
      <c r="H355" s="188">
        <v>63</v>
      </c>
      <c r="I355" s="188">
        <v>0</v>
      </c>
      <c r="J355" s="188" t="s">
        <v>305</v>
      </c>
      <c r="K355" s="188" t="s">
        <v>1024</v>
      </c>
      <c r="L355" s="188" t="s">
        <v>1025</v>
      </c>
      <c r="M355" s="188" t="s">
        <v>1024</v>
      </c>
      <c r="N355" s="188" t="s">
        <v>1021</v>
      </c>
      <c r="O355" s="189" t="s">
        <v>1319</v>
      </c>
      <c r="P355" s="260">
        <v>2942274.6400000006</v>
      </c>
      <c r="Q355" s="188" t="s">
        <v>1498</v>
      </c>
      <c r="R355" s="260">
        <v>0</v>
      </c>
      <c r="S355" s="260">
        <v>2942274.6400000006</v>
      </c>
      <c r="T355" s="260">
        <v>2942274.6400000006</v>
      </c>
      <c r="U355" s="260">
        <v>2942274.6400000006</v>
      </c>
      <c r="V355" s="260">
        <v>2942274.6400000006</v>
      </c>
      <c r="W355" s="260">
        <v>2942274.6400000006</v>
      </c>
      <c r="X355" s="188">
        <v>100</v>
      </c>
      <c r="Y355" s="188">
        <v>100</v>
      </c>
      <c r="Z355" s="261"/>
    </row>
    <row r="356" spans="1:26" s="188" customFormat="1" ht="76.5" x14ac:dyDescent="0.2">
      <c r="A356" s="188">
        <v>9</v>
      </c>
      <c r="B356" s="188" t="s">
        <v>159</v>
      </c>
      <c r="C356" s="188" t="s">
        <v>416</v>
      </c>
      <c r="D356" s="188" t="s">
        <v>1033</v>
      </c>
      <c r="E356" s="189" t="s">
        <v>1557</v>
      </c>
      <c r="F356" s="188" t="s">
        <v>1209</v>
      </c>
      <c r="G356" s="189" t="s">
        <v>1457</v>
      </c>
      <c r="H356" s="188">
        <v>2</v>
      </c>
      <c r="I356" s="188">
        <v>0</v>
      </c>
      <c r="J356" s="188" t="s">
        <v>160</v>
      </c>
      <c r="K356" s="188" t="s">
        <v>991</v>
      </c>
      <c r="L356" s="188" t="s">
        <v>462</v>
      </c>
      <c r="M356" s="188" t="s">
        <v>1790</v>
      </c>
      <c r="N356" s="188" t="s">
        <v>1791</v>
      </c>
      <c r="O356" s="189" t="s">
        <v>1319</v>
      </c>
      <c r="P356" s="260">
        <v>92940.660000000018</v>
      </c>
      <c r="Q356" s="188" t="s">
        <v>1558</v>
      </c>
      <c r="R356" s="260">
        <v>0</v>
      </c>
      <c r="S356" s="260">
        <v>92940.660000000018</v>
      </c>
      <c r="T356" s="260">
        <v>92940.660000000018</v>
      </c>
      <c r="U356" s="260">
        <v>92940.660000000018</v>
      </c>
      <c r="V356" s="260">
        <v>92940.660000000018</v>
      </c>
      <c r="W356" s="260">
        <v>92940.660000000018</v>
      </c>
      <c r="X356" s="188">
        <v>100</v>
      </c>
      <c r="Y356" s="188">
        <v>100</v>
      </c>
      <c r="Z356" s="261"/>
    </row>
    <row r="357" spans="1:26" s="188" customFormat="1" ht="76.5" x14ac:dyDescent="0.2">
      <c r="A357" s="188">
        <v>10</v>
      </c>
      <c r="B357" s="188" t="s">
        <v>159</v>
      </c>
      <c r="C357" s="188" t="s">
        <v>416</v>
      </c>
      <c r="D357" s="188" t="s">
        <v>1034</v>
      </c>
      <c r="E357" s="189" t="s">
        <v>1559</v>
      </c>
      <c r="F357" s="188" t="s">
        <v>1278</v>
      </c>
      <c r="G357" s="189" t="s">
        <v>1279</v>
      </c>
      <c r="H357" s="188">
        <v>3</v>
      </c>
      <c r="I357" s="188">
        <v>0</v>
      </c>
      <c r="J357" s="188" t="s">
        <v>160</v>
      </c>
      <c r="K357" s="188" t="s">
        <v>991</v>
      </c>
      <c r="L357" s="188" t="s">
        <v>462</v>
      </c>
      <c r="M357" s="188" t="s">
        <v>1790</v>
      </c>
      <c r="N357" s="188" t="s">
        <v>1791</v>
      </c>
      <c r="O357" s="189" t="s">
        <v>1319</v>
      </c>
      <c r="P357" s="260">
        <v>105626.74999999999</v>
      </c>
      <c r="Q357" s="188" t="s">
        <v>1560</v>
      </c>
      <c r="R357" s="260">
        <v>0</v>
      </c>
      <c r="S357" s="260">
        <v>105626.74999999999</v>
      </c>
      <c r="T357" s="260">
        <v>105626.74999999999</v>
      </c>
      <c r="U357" s="260">
        <v>105626.74999999999</v>
      </c>
      <c r="V357" s="260">
        <v>105626.74999999999</v>
      </c>
      <c r="W357" s="260">
        <v>105626.74999999999</v>
      </c>
      <c r="X357" s="188">
        <v>100</v>
      </c>
      <c r="Y357" s="188">
        <v>100</v>
      </c>
      <c r="Z357" s="261"/>
    </row>
    <row r="358" spans="1:26" s="188" customFormat="1" ht="76.5" x14ac:dyDescent="0.2">
      <c r="A358" s="188">
        <v>11</v>
      </c>
      <c r="B358" s="188" t="s">
        <v>159</v>
      </c>
      <c r="C358" s="188" t="s">
        <v>416</v>
      </c>
      <c r="D358" s="188" t="s">
        <v>1035</v>
      </c>
      <c r="E358" s="189" t="s">
        <v>1559</v>
      </c>
      <c r="F358" s="188" t="s">
        <v>1278</v>
      </c>
      <c r="G358" s="189" t="s">
        <v>1324</v>
      </c>
      <c r="H358" s="188">
        <v>2</v>
      </c>
      <c r="I358" s="188">
        <v>0</v>
      </c>
      <c r="J358" s="188" t="s">
        <v>160</v>
      </c>
      <c r="K358" s="188" t="s">
        <v>991</v>
      </c>
      <c r="L358" s="188" t="s">
        <v>462</v>
      </c>
      <c r="M358" s="188" t="s">
        <v>1790</v>
      </c>
      <c r="N358" s="188" t="s">
        <v>1791</v>
      </c>
      <c r="O358" s="189" t="s">
        <v>1319</v>
      </c>
      <c r="P358" s="260">
        <v>64951.69000000001</v>
      </c>
      <c r="Q358" s="188" t="s">
        <v>1561</v>
      </c>
      <c r="R358" s="260">
        <v>0</v>
      </c>
      <c r="S358" s="260">
        <v>64951.69000000001</v>
      </c>
      <c r="T358" s="260">
        <v>64951.69000000001</v>
      </c>
      <c r="U358" s="260">
        <v>64951.69000000001</v>
      </c>
      <c r="V358" s="260">
        <v>64951.69000000001</v>
      </c>
      <c r="W358" s="260">
        <v>64951.69000000001</v>
      </c>
      <c r="X358" s="188">
        <v>100</v>
      </c>
      <c r="Y358" s="188">
        <v>100</v>
      </c>
      <c r="Z358" s="261"/>
    </row>
    <row r="359" spans="1:26" s="188" customFormat="1" ht="76.5" x14ac:dyDescent="0.2">
      <c r="A359" s="188">
        <v>12</v>
      </c>
      <c r="B359" s="188" t="s">
        <v>159</v>
      </c>
      <c r="C359" s="188" t="s">
        <v>416</v>
      </c>
      <c r="D359" s="188" t="s">
        <v>1036</v>
      </c>
      <c r="E359" s="189" t="s">
        <v>1559</v>
      </c>
      <c r="F359" s="188" t="s">
        <v>1209</v>
      </c>
      <c r="G359" s="189" t="s">
        <v>1352</v>
      </c>
      <c r="H359" s="188">
        <v>1</v>
      </c>
      <c r="I359" s="188">
        <v>0</v>
      </c>
      <c r="J359" s="188" t="s">
        <v>160</v>
      </c>
      <c r="K359" s="188" t="s">
        <v>991</v>
      </c>
      <c r="L359" s="188" t="s">
        <v>462</v>
      </c>
      <c r="M359" s="188" t="s">
        <v>1640</v>
      </c>
      <c r="N359" s="188" t="s">
        <v>1791</v>
      </c>
      <c r="O359" s="189" t="s">
        <v>1319</v>
      </c>
      <c r="P359" s="260">
        <v>28191.429999999997</v>
      </c>
      <c r="Q359" s="188" t="s">
        <v>1456</v>
      </c>
      <c r="R359" s="260">
        <v>0</v>
      </c>
      <c r="S359" s="260">
        <v>28191.429999999997</v>
      </c>
      <c r="T359" s="260">
        <v>28191.429999999997</v>
      </c>
      <c r="U359" s="260">
        <v>28191.429999999997</v>
      </c>
      <c r="V359" s="260">
        <v>28191.429999999997</v>
      </c>
      <c r="W359" s="260">
        <v>28191.429999999997</v>
      </c>
      <c r="X359" s="188">
        <v>100</v>
      </c>
      <c r="Y359" s="188">
        <v>100</v>
      </c>
      <c r="Z359" s="261"/>
    </row>
    <row r="360" spans="1:26" s="188" customFormat="1" ht="76.5" x14ac:dyDescent="0.2">
      <c r="A360" s="188">
        <v>13</v>
      </c>
      <c r="B360" s="188" t="s">
        <v>159</v>
      </c>
      <c r="C360" s="188" t="s">
        <v>416</v>
      </c>
      <c r="D360" s="188" t="s">
        <v>1562</v>
      </c>
      <c r="E360" s="189" t="s">
        <v>1563</v>
      </c>
      <c r="F360" s="188" t="s">
        <v>1275</v>
      </c>
      <c r="G360" s="189" t="s">
        <v>1179</v>
      </c>
      <c r="H360" s="188">
        <v>7</v>
      </c>
      <c r="I360" s="188">
        <v>0</v>
      </c>
      <c r="J360" s="188" t="s">
        <v>160</v>
      </c>
      <c r="K360" s="188" t="s">
        <v>1564</v>
      </c>
      <c r="L360" s="188" t="s">
        <v>559</v>
      </c>
      <c r="M360" s="188" t="s">
        <v>1564</v>
      </c>
      <c r="N360" s="188" t="s">
        <v>1789</v>
      </c>
      <c r="O360" s="189" t="s">
        <v>1319</v>
      </c>
      <c r="P360" s="260">
        <v>246775.80000000008</v>
      </c>
      <c r="Q360" s="188" t="s">
        <v>1565</v>
      </c>
      <c r="R360" s="260">
        <v>0</v>
      </c>
      <c r="S360" s="260">
        <v>246775.80000000008</v>
      </c>
      <c r="T360" s="260">
        <v>246775.80000000008</v>
      </c>
      <c r="U360" s="260">
        <v>246775.80000000008</v>
      </c>
      <c r="V360" s="260">
        <v>246775.80000000008</v>
      </c>
      <c r="W360" s="260">
        <v>246775.80000000008</v>
      </c>
      <c r="X360" s="188">
        <v>100</v>
      </c>
      <c r="Y360" s="188">
        <v>0</v>
      </c>
      <c r="Z360" s="261"/>
    </row>
    <row r="361" spans="1:26" s="188" customFormat="1" ht="76.5" x14ac:dyDescent="0.2">
      <c r="A361" s="188">
        <v>14</v>
      </c>
      <c r="B361" s="188" t="s">
        <v>159</v>
      </c>
      <c r="C361" s="188" t="s">
        <v>416</v>
      </c>
      <c r="D361" s="188" t="s">
        <v>1566</v>
      </c>
      <c r="E361" s="189" t="s">
        <v>1563</v>
      </c>
      <c r="F361" s="188" t="s">
        <v>1194</v>
      </c>
      <c r="G361" s="189" t="s">
        <v>1314</v>
      </c>
      <c r="H361" s="188">
        <v>2</v>
      </c>
      <c r="I361" s="188">
        <v>0</v>
      </c>
      <c r="J361" s="188" t="s">
        <v>160</v>
      </c>
      <c r="K361" s="188" t="s">
        <v>1564</v>
      </c>
      <c r="L361" s="188" t="s">
        <v>1567</v>
      </c>
      <c r="M361" s="188" t="s">
        <v>1784</v>
      </c>
      <c r="N361" s="188" t="s">
        <v>1789</v>
      </c>
      <c r="O361" s="189" t="s">
        <v>1319</v>
      </c>
      <c r="P361" s="260">
        <v>70013.080000000016</v>
      </c>
      <c r="Q361" s="188" t="s">
        <v>1568</v>
      </c>
      <c r="R361" s="260">
        <v>0</v>
      </c>
      <c r="S361" s="260">
        <v>70013.080000000016</v>
      </c>
      <c r="T361" s="260">
        <v>70013.080000000016</v>
      </c>
      <c r="U361" s="260">
        <v>70013.080000000016</v>
      </c>
      <c r="V361" s="260">
        <v>70013.080000000016</v>
      </c>
      <c r="W361" s="260">
        <v>70013.080000000016</v>
      </c>
      <c r="X361" s="188">
        <v>100</v>
      </c>
      <c r="Y361" s="188">
        <v>100</v>
      </c>
      <c r="Z361" s="261"/>
    </row>
    <row r="362" spans="1:26" s="211" customFormat="1" ht="12.75" x14ac:dyDescent="0.2">
      <c r="A362" s="259" t="s">
        <v>1276</v>
      </c>
      <c r="B362" s="188"/>
      <c r="C362" s="188"/>
      <c r="D362" s="188"/>
      <c r="E362" s="189"/>
      <c r="F362" s="188">
        <v>14</v>
      </c>
      <c r="G362" s="189"/>
      <c r="H362" s="188"/>
      <c r="I362" s="188"/>
      <c r="J362" s="188"/>
      <c r="K362" s="188"/>
      <c r="L362" s="188"/>
      <c r="M362" s="188"/>
      <c r="N362" s="188"/>
      <c r="O362" s="189"/>
      <c r="P362" s="260"/>
      <c r="Q362" s="188"/>
      <c r="R362" s="260"/>
      <c r="S362" s="260"/>
      <c r="T362" s="260"/>
      <c r="U362" s="260"/>
      <c r="V362" s="260"/>
      <c r="W362" s="260"/>
      <c r="X362" s="188"/>
      <c r="Y362" s="188"/>
    </row>
    <row r="363" spans="1:26" s="211" customFormat="1" ht="12.75" x14ac:dyDescent="0.2">
      <c r="A363" s="259" t="s">
        <v>1569</v>
      </c>
      <c r="B363" s="188"/>
      <c r="C363" s="188"/>
      <c r="D363" s="188"/>
      <c r="E363" s="189"/>
      <c r="F363" s="188"/>
      <c r="G363" s="189"/>
      <c r="H363" s="188"/>
      <c r="I363" s="188"/>
      <c r="J363" s="188"/>
      <c r="K363" s="188"/>
      <c r="L363" s="188"/>
      <c r="M363" s="188"/>
      <c r="N363" s="188"/>
      <c r="O363" s="189"/>
      <c r="P363" s="260"/>
      <c r="Q363" s="188"/>
      <c r="R363" s="260"/>
      <c r="S363" s="260"/>
      <c r="T363" s="260"/>
      <c r="U363" s="260"/>
      <c r="V363" s="260"/>
      <c r="W363" s="260"/>
      <c r="X363" s="188"/>
      <c r="Y363" s="188"/>
    </row>
    <row r="364" spans="1:26" s="188" customFormat="1" ht="127.5" x14ac:dyDescent="0.2">
      <c r="A364" s="188">
        <v>1</v>
      </c>
      <c r="B364" s="188" t="s">
        <v>159</v>
      </c>
      <c r="C364" s="188" t="s">
        <v>145</v>
      </c>
      <c r="D364" s="188" t="s">
        <v>840</v>
      </c>
      <c r="E364" s="189" t="s">
        <v>1570</v>
      </c>
      <c r="F364" s="188" t="s">
        <v>1275</v>
      </c>
      <c r="G364" s="189" t="s">
        <v>1179</v>
      </c>
      <c r="H364" s="188">
        <v>1</v>
      </c>
      <c r="I364" s="188">
        <v>1</v>
      </c>
      <c r="J364" s="188" t="s">
        <v>172</v>
      </c>
      <c r="K364" s="188" t="s">
        <v>638</v>
      </c>
      <c r="L364" s="188" t="s">
        <v>494</v>
      </c>
      <c r="M364" s="188" t="s">
        <v>638</v>
      </c>
      <c r="N364" s="188" t="s">
        <v>494</v>
      </c>
      <c r="O364" s="189" t="s">
        <v>1319</v>
      </c>
      <c r="P364" s="260">
        <v>4000000.0000000009</v>
      </c>
      <c r="Q364" s="188" t="s">
        <v>1183</v>
      </c>
      <c r="R364" s="260">
        <v>0</v>
      </c>
      <c r="S364" s="260">
        <v>4000000.0000000009</v>
      </c>
      <c r="T364" s="260">
        <v>4000000.0000000009</v>
      </c>
      <c r="U364" s="260">
        <v>4000000.0000000009</v>
      </c>
      <c r="V364" s="260">
        <v>4000000.0000000009</v>
      </c>
      <c r="W364" s="260">
        <v>4000000.0000000009</v>
      </c>
      <c r="X364" s="188">
        <v>100</v>
      </c>
      <c r="Y364" s="188">
        <v>100</v>
      </c>
      <c r="Z364" s="261"/>
    </row>
    <row r="365" spans="1:26" s="188" customFormat="1" ht="25.5" x14ac:dyDescent="0.2">
      <c r="A365" s="188">
        <v>2</v>
      </c>
      <c r="B365" s="188" t="s">
        <v>161</v>
      </c>
      <c r="C365" s="188" t="s">
        <v>145</v>
      </c>
      <c r="D365" s="188" t="s">
        <v>129</v>
      </c>
      <c r="E365" s="189" t="s">
        <v>418</v>
      </c>
      <c r="F365" s="188" t="s">
        <v>1278</v>
      </c>
      <c r="G365" s="189" t="s">
        <v>1279</v>
      </c>
      <c r="H365" s="188">
        <v>9300</v>
      </c>
      <c r="I365" s="188">
        <v>0</v>
      </c>
      <c r="J365" s="188" t="s">
        <v>192</v>
      </c>
      <c r="K365" s="188" t="s">
        <v>461</v>
      </c>
      <c r="L365" s="188" t="s">
        <v>487</v>
      </c>
      <c r="M365" s="188" t="s">
        <v>1181</v>
      </c>
      <c r="N365" s="188" t="s">
        <v>1181</v>
      </c>
      <c r="O365" s="189" t="s">
        <v>1182</v>
      </c>
      <c r="P365" s="260">
        <v>0</v>
      </c>
      <c r="Q365" s="188" t="s">
        <v>1571</v>
      </c>
      <c r="R365" s="260">
        <v>150000.00000000009</v>
      </c>
      <c r="S365" s="260">
        <v>0</v>
      </c>
      <c r="T365" s="260">
        <v>0</v>
      </c>
      <c r="U365" s="260">
        <v>0</v>
      </c>
      <c r="V365" s="260">
        <v>0</v>
      </c>
      <c r="W365" s="260">
        <v>0</v>
      </c>
      <c r="X365" s="188">
        <v>0</v>
      </c>
      <c r="Y365" s="188">
        <v>0</v>
      </c>
      <c r="Z365" s="261"/>
    </row>
    <row r="366" spans="1:26" s="188" customFormat="1" ht="89.25" x14ac:dyDescent="0.2">
      <c r="A366" s="188">
        <v>3</v>
      </c>
      <c r="B366" s="188" t="s">
        <v>161</v>
      </c>
      <c r="C366" s="188" t="s">
        <v>145</v>
      </c>
      <c r="D366" s="188" t="s">
        <v>205</v>
      </c>
      <c r="E366" s="189" t="s">
        <v>580</v>
      </c>
      <c r="F366" s="188" t="s">
        <v>1275</v>
      </c>
      <c r="G366" s="189" t="s">
        <v>1179</v>
      </c>
      <c r="H366" s="188">
        <v>169.96</v>
      </c>
      <c r="I366" s="188">
        <v>169.96</v>
      </c>
      <c r="J366" s="188" t="s">
        <v>192</v>
      </c>
      <c r="K366" s="188" t="s">
        <v>581</v>
      </c>
      <c r="L366" s="188" t="s">
        <v>582</v>
      </c>
      <c r="M366" s="188" t="s">
        <v>456</v>
      </c>
      <c r="N366" s="188" t="s">
        <v>909</v>
      </c>
      <c r="O366" s="189" t="s">
        <v>584</v>
      </c>
      <c r="P366" s="260">
        <v>193382.5100000001</v>
      </c>
      <c r="Q366" s="188" t="s">
        <v>1183</v>
      </c>
      <c r="R366" s="260">
        <v>0</v>
      </c>
      <c r="S366" s="260">
        <v>193382.5100000001</v>
      </c>
      <c r="T366" s="260">
        <v>193382.5100000001</v>
      </c>
      <c r="U366" s="260">
        <v>193382.5100000001</v>
      </c>
      <c r="V366" s="260">
        <v>193382.5100000001</v>
      </c>
      <c r="W366" s="260">
        <v>193382.5100000001</v>
      </c>
      <c r="X366" s="188">
        <v>100</v>
      </c>
      <c r="Y366" s="188">
        <v>100</v>
      </c>
      <c r="Z366" s="261"/>
    </row>
    <row r="367" spans="1:26" s="188" customFormat="1" ht="89.25" x14ac:dyDescent="0.2">
      <c r="A367" s="188">
        <v>4</v>
      </c>
      <c r="B367" s="188" t="s">
        <v>161</v>
      </c>
      <c r="C367" s="188" t="s">
        <v>145</v>
      </c>
      <c r="D367" s="188" t="s">
        <v>206</v>
      </c>
      <c r="E367" s="189" t="s">
        <v>585</v>
      </c>
      <c r="F367" s="188" t="s">
        <v>1275</v>
      </c>
      <c r="G367" s="189" t="s">
        <v>1179</v>
      </c>
      <c r="H367" s="188">
        <v>704.9</v>
      </c>
      <c r="I367" s="188">
        <v>704.9</v>
      </c>
      <c r="J367" s="188" t="s">
        <v>192</v>
      </c>
      <c r="K367" s="188" t="s">
        <v>581</v>
      </c>
      <c r="L367" s="188" t="s">
        <v>586</v>
      </c>
      <c r="M367" s="188" t="s">
        <v>583</v>
      </c>
      <c r="N367" s="188" t="s">
        <v>774</v>
      </c>
      <c r="O367" s="189" t="s">
        <v>584</v>
      </c>
      <c r="P367" s="260">
        <v>612789.23000000021</v>
      </c>
      <c r="Q367" s="188" t="s">
        <v>1183</v>
      </c>
      <c r="R367" s="260">
        <v>0</v>
      </c>
      <c r="S367" s="260">
        <v>612789.23000000021</v>
      </c>
      <c r="T367" s="260">
        <v>612789.23000000021</v>
      </c>
      <c r="U367" s="260">
        <v>612789.23000000021</v>
      </c>
      <c r="V367" s="260">
        <v>612789.23000000021</v>
      </c>
      <c r="W367" s="260">
        <v>612789.23000000021</v>
      </c>
      <c r="X367" s="188">
        <v>100</v>
      </c>
      <c r="Y367" s="188">
        <v>100</v>
      </c>
      <c r="Z367" s="261"/>
    </row>
    <row r="368" spans="1:26" s="188" customFormat="1" ht="89.25" x14ac:dyDescent="0.2">
      <c r="A368" s="188">
        <v>5</v>
      </c>
      <c r="B368" s="188" t="s">
        <v>161</v>
      </c>
      <c r="C368" s="188" t="s">
        <v>145</v>
      </c>
      <c r="D368" s="188" t="s">
        <v>776</v>
      </c>
      <c r="E368" s="189" t="s">
        <v>777</v>
      </c>
      <c r="F368" s="188" t="s">
        <v>1275</v>
      </c>
      <c r="G368" s="189" t="s">
        <v>1179</v>
      </c>
      <c r="H368" s="188">
        <v>133.75</v>
      </c>
      <c r="I368" s="188">
        <v>133.75</v>
      </c>
      <c r="J368" s="188" t="s">
        <v>192</v>
      </c>
      <c r="K368" s="188" t="s">
        <v>781</v>
      </c>
      <c r="L368" s="188" t="s">
        <v>475</v>
      </c>
      <c r="M368" s="188" t="s">
        <v>1037</v>
      </c>
      <c r="N368" s="188" t="s">
        <v>1038</v>
      </c>
      <c r="O368" s="189" t="s">
        <v>584</v>
      </c>
      <c r="P368" s="260">
        <v>160404.82000000009</v>
      </c>
      <c r="Q368" s="188" t="s">
        <v>1183</v>
      </c>
      <c r="R368" s="260">
        <v>0</v>
      </c>
      <c r="S368" s="260">
        <v>160404.82000000009</v>
      </c>
      <c r="T368" s="260">
        <v>160404.82000000009</v>
      </c>
      <c r="U368" s="260">
        <v>160404.82000000009</v>
      </c>
      <c r="V368" s="260">
        <v>160404.82000000009</v>
      </c>
      <c r="W368" s="260">
        <v>160404.82000000009</v>
      </c>
      <c r="X368" s="188">
        <v>100</v>
      </c>
      <c r="Y368" s="188">
        <v>100</v>
      </c>
      <c r="Z368" s="261"/>
    </row>
    <row r="369" spans="1:26" s="188" customFormat="1" ht="89.25" x14ac:dyDescent="0.2">
      <c r="A369" s="188">
        <v>6</v>
      </c>
      <c r="B369" s="188" t="s">
        <v>161</v>
      </c>
      <c r="C369" s="188" t="s">
        <v>145</v>
      </c>
      <c r="D369" s="188" t="s">
        <v>678</v>
      </c>
      <c r="E369" s="189" t="s">
        <v>779</v>
      </c>
      <c r="F369" s="188" t="s">
        <v>1275</v>
      </c>
      <c r="G369" s="189" t="s">
        <v>1179</v>
      </c>
      <c r="H369" s="188">
        <v>9200</v>
      </c>
      <c r="I369" s="188">
        <v>0</v>
      </c>
      <c r="J369" s="188" t="s">
        <v>192</v>
      </c>
      <c r="K369" s="188" t="s">
        <v>726</v>
      </c>
      <c r="L369" s="188" t="s">
        <v>539</v>
      </c>
      <c r="M369" s="188" t="s">
        <v>1039</v>
      </c>
      <c r="N369" s="188" t="s">
        <v>1021</v>
      </c>
      <c r="O369" s="189" t="s">
        <v>429</v>
      </c>
      <c r="P369" s="260">
        <v>8721149.7100000028</v>
      </c>
      <c r="Q369" s="188" t="s">
        <v>1183</v>
      </c>
      <c r="R369" s="260">
        <v>0</v>
      </c>
      <c r="S369" s="260">
        <v>8721149.7100000028</v>
      </c>
      <c r="T369" s="260">
        <v>8721149.7100000028</v>
      </c>
      <c r="U369" s="260">
        <v>8721149.7100000028</v>
      </c>
      <c r="V369" s="260">
        <v>8721149.7100000028</v>
      </c>
      <c r="W369" s="260">
        <v>8721149.7100000028</v>
      </c>
      <c r="X369" s="188">
        <v>100</v>
      </c>
      <c r="Y369" s="188">
        <v>100</v>
      </c>
      <c r="Z369" s="261"/>
    </row>
    <row r="370" spans="1:26" s="188" customFormat="1" ht="38.25" x14ac:dyDescent="0.2">
      <c r="A370" s="188">
        <v>7</v>
      </c>
      <c r="B370" s="188" t="s">
        <v>161</v>
      </c>
      <c r="C370" s="188" t="s">
        <v>145</v>
      </c>
      <c r="D370" s="188" t="s">
        <v>676</v>
      </c>
      <c r="E370" s="189" t="s">
        <v>780</v>
      </c>
      <c r="F370" s="188" t="s">
        <v>1275</v>
      </c>
      <c r="G370" s="189" t="s">
        <v>1179</v>
      </c>
      <c r="H370" s="188">
        <v>473.6</v>
      </c>
      <c r="I370" s="188">
        <v>473.6</v>
      </c>
      <c r="J370" s="188" t="s">
        <v>192</v>
      </c>
      <c r="K370" s="188" t="s">
        <v>781</v>
      </c>
      <c r="L370" s="188" t="s">
        <v>475</v>
      </c>
      <c r="M370" s="188" t="s">
        <v>1037</v>
      </c>
      <c r="N370" s="188" t="s">
        <v>1038</v>
      </c>
      <c r="O370" s="189" t="s">
        <v>1176</v>
      </c>
      <c r="P370" s="260">
        <v>761305.7100000002</v>
      </c>
      <c r="Q370" s="188" t="s">
        <v>1183</v>
      </c>
      <c r="R370" s="260">
        <v>0</v>
      </c>
      <c r="S370" s="260">
        <v>761305.7100000002</v>
      </c>
      <c r="T370" s="260">
        <v>761305.7100000002</v>
      </c>
      <c r="U370" s="260">
        <v>761305.7100000002</v>
      </c>
      <c r="V370" s="260">
        <v>761305.7100000002</v>
      </c>
      <c r="W370" s="260">
        <v>761305.7100000002</v>
      </c>
      <c r="X370" s="188">
        <v>100</v>
      </c>
      <c r="Y370" s="188">
        <v>100</v>
      </c>
      <c r="Z370" s="261"/>
    </row>
    <row r="371" spans="1:26" s="188" customFormat="1" ht="63.75" x14ac:dyDescent="0.2">
      <c r="A371" s="188">
        <v>8</v>
      </c>
      <c r="B371" s="188" t="s">
        <v>161</v>
      </c>
      <c r="C371" s="188" t="s">
        <v>145</v>
      </c>
      <c r="D371" s="188" t="s">
        <v>677</v>
      </c>
      <c r="E371" s="189" t="s">
        <v>782</v>
      </c>
      <c r="F371" s="188" t="s">
        <v>1209</v>
      </c>
      <c r="G371" s="189" t="s">
        <v>1475</v>
      </c>
      <c r="H371" s="188">
        <v>2824</v>
      </c>
      <c r="I371" s="188">
        <v>0</v>
      </c>
      <c r="J371" s="188" t="s">
        <v>192</v>
      </c>
      <c r="K371" s="188" t="s">
        <v>743</v>
      </c>
      <c r="L371" s="188" t="s">
        <v>539</v>
      </c>
      <c r="M371" s="188" t="s">
        <v>743</v>
      </c>
      <c r="N371" s="188" t="s">
        <v>1167</v>
      </c>
      <c r="O371" s="189" t="s">
        <v>1176</v>
      </c>
      <c r="P371" s="260">
        <v>3674857.0700000008</v>
      </c>
      <c r="Q371" s="188" t="s">
        <v>1183</v>
      </c>
      <c r="R371" s="260">
        <v>0</v>
      </c>
      <c r="S371" s="260">
        <v>3674857.0700000008</v>
      </c>
      <c r="T371" s="260">
        <v>3674857.0700000008</v>
      </c>
      <c r="U371" s="260">
        <v>3674857.0700000008</v>
      </c>
      <c r="V371" s="260">
        <v>3674857.0700000008</v>
      </c>
      <c r="W371" s="260">
        <v>3674857.0700000008</v>
      </c>
      <c r="X371" s="188">
        <v>100</v>
      </c>
      <c r="Y371" s="188">
        <v>85</v>
      </c>
      <c r="Z371" s="261"/>
    </row>
    <row r="372" spans="1:26" s="188" customFormat="1" ht="89.25" x14ac:dyDescent="0.2">
      <c r="A372" s="188">
        <v>9</v>
      </c>
      <c r="B372" s="188" t="s">
        <v>161</v>
      </c>
      <c r="C372" s="188" t="s">
        <v>145</v>
      </c>
      <c r="D372" s="188" t="s">
        <v>1040</v>
      </c>
      <c r="E372" s="189" t="s">
        <v>1041</v>
      </c>
      <c r="F372" s="188" t="s">
        <v>1275</v>
      </c>
      <c r="G372" s="189" t="s">
        <v>1179</v>
      </c>
      <c r="H372" s="188">
        <v>39</v>
      </c>
      <c r="I372" s="188">
        <v>0</v>
      </c>
      <c r="J372" s="188" t="s">
        <v>305</v>
      </c>
      <c r="K372" s="188" t="s">
        <v>955</v>
      </c>
      <c r="L372" s="188" t="s">
        <v>1042</v>
      </c>
      <c r="M372" s="188" t="s">
        <v>753</v>
      </c>
      <c r="N372" s="188" t="s">
        <v>1792</v>
      </c>
      <c r="O372" s="189" t="s">
        <v>584</v>
      </c>
      <c r="P372" s="260">
        <v>953298.35000000021</v>
      </c>
      <c r="Q372" s="188" t="s">
        <v>1183</v>
      </c>
      <c r="R372" s="260">
        <v>0</v>
      </c>
      <c r="S372" s="260">
        <v>953298.35000000021</v>
      </c>
      <c r="T372" s="260">
        <v>953298.35000000021</v>
      </c>
      <c r="U372" s="260">
        <v>953298.35000000021</v>
      </c>
      <c r="V372" s="260">
        <v>953298.35000000021</v>
      </c>
      <c r="W372" s="260">
        <v>953298.35000000021</v>
      </c>
      <c r="X372" s="188">
        <v>100</v>
      </c>
      <c r="Y372" s="188">
        <v>90</v>
      </c>
      <c r="Z372" s="261"/>
    </row>
    <row r="373" spans="1:26" s="188" customFormat="1" ht="63.75" x14ac:dyDescent="0.2">
      <c r="A373" s="188">
        <v>10</v>
      </c>
      <c r="B373" s="188" t="s">
        <v>161</v>
      </c>
      <c r="C373" s="188" t="s">
        <v>145</v>
      </c>
      <c r="D373" s="188" t="s">
        <v>1043</v>
      </c>
      <c r="E373" s="189" t="s">
        <v>1044</v>
      </c>
      <c r="F373" s="188" t="s">
        <v>1278</v>
      </c>
      <c r="G373" s="189" t="s">
        <v>1324</v>
      </c>
      <c r="H373" s="188">
        <v>2720</v>
      </c>
      <c r="I373" s="188">
        <v>0</v>
      </c>
      <c r="J373" s="188" t="s">
        <v>192</v>
      </c>
      <c r="K373" s="188" t="s">
        <v>1045</v>
      </c>
      <c r="L373" s="188" t="s">
        <v>559</v>
      </c>
      <c r="M373" s="188" t="s">
        <v>1793</v>
      </c>
      <c r="N373" s="188" t="s">
        <v>1602</v>
      </c>
      <c r="O373" s="189" t="s">
        <v>1173</v>
      </c>
      <c r="P373" s="260">
        <v>3493450.6000000006</v>
      </c>
      <c r="Q373" s="188" t="s">
        <v>1325</v>
      </c>
      <c r="R373" s="260">
        <v>0</v>
      </c>
      <c r="S373" s="260">
        <v>3493450.6000000006</v>
      </c>
      <c r="T373" s="260">
        <v>3493450.6000000006</v>
      </c>
      <c r="U373" s="260">
        <v>3493450.6000000006</v>
      </c>
      <c r="V373" s="260">
        <v>3493450.6000000006</v>
      </c>
      <c r="W373" s="260">
        <v>3493450.6000000006</v>
      </c>
      <c r="X373" s="188">
        <v>100</v>
      </c>
      <c r="Y373" s="188">
        <v>100</v>
      </c>
      <c r="Z373" s="261"/>
    </row>
    <row r="374" spans="1:26" s="188" customFormat="1" ht="63.75" x14ac:dyDescent="0.2">
      <c r="A374" s="188">
        <v>11</v>
      </c>
      <c r="B374" s="188" t="s">
        <v>161</v>
      </c>
      <c r="C374" s="188" t="s">
        <v>145</v>
      </c>
      <c r="D374" s="188" t="s">
        <v>1046</v>
      </c>
      <c r="E374" s="189" t="s">
        <v>1047</v>
      </c>
      <c r="F374" s="188" t="s">
        <v>1209</v>
      </c>
      <c r="G374" s="189" t="s">
        <v>1331</v>
      </c>
      <c r="H374" s="188">
        <v>2230</v>
      </c>
      <c r="I374" s="188">
        <v>0</v>
      </c>
      <c r="J374" s="188" t="s">
        <v>192</v>
      </c>
      <c r="K374" s="188" t="s">
        <v>1045</v>
      </c>
      <c r="L374" s="188" t="s">
        <v>559</v>
      </c>
      <c r="M374" s="188" t="s">
        <v>1793</v>
      </c>
      <c r="N374" s="188" t="s">
        <v>1602</v>
      </c>
      <c r="O374" s="189" t="s">
        <v>1173</v>
      </c>
      <c r="P374" s="260">
        <v>4091640.9600000009</v>
      </c>
      <c r="Q374" s="188" t="s">
        <v>1332</v>
      </c>
      <c r="R374" s="260">
        <v>0</v>
      </c>
      <c r="S374" s="260">
        <v>4091640.9600000009</v>
      </c>
      <c r="T374" s="260">
        <v>4091640.9600000009</v>
      </c>
      <c r="U374" s="260">
        <v>4091640.9600000009</v>
      </c>
      <c r="V374" s="260">
        <v>4091640.9600000009</v>
      </c>
      <c r="W374" s="260">
        <v>4091640.9600000009</v>
      </c>
      <c r="X374" s="188">
        <v>100</v>
      </c>
      <c r="Y374" s="188">
        <v>100</v>
      </c>
      <c r="Z374" s="261"/>
    </row>
    <row r="375" spans="1:26" s="188" customFormat="1" ht="89.25" x14ac:dyDescent="0.2">
      <c r="A375" s="188">
        <v>12</v>
      </c>
      <c r="B375" s="188" t="s">
        <v>161</v>
      </c>
      <c r="C375" s="188" t="s">
        <v>145</v>
      </c>
      <c r="D375" s="188" t="s">
        <v>1572</v>
      </c>
      <c r="E375" s="189" t="s">
        <v>1573</v>
      </c>
      <c r="F375" s="188" t="s">
        <v>1278</v>
      </c>
      <c r="G375" s="189" t="s">
        <v>1279</v>
      </c>
      <c r="H375" s="188">
        <v>6521.6</v>
      </c>
      <c r="I375" s="188">
        <v>0</v>
      </c>
      <c r="J375" s="188" t="s">
        <v>192</v>
      </c>
      <c r="K375" s="188" t="s">
        <v>1285</v>
      </c>
      <c r="L375" s="188" t="s">
        <v>462</v>
      </c>
      <c r="M375" s="188" t="s">
        <v>1181</v>
      </c>
      <c r="N375" s="188" t="s">
        <v>1181</v>
      </c>
      <c r="O375" s="189" t="s">
        <v>584</v>
      </c>
      <c r="P375" s="260">
        <v>6557994.4600000009</v>
      </c>
      <c r="Q375" s="188" t="s">
        <v>1280</v>
      </c>
      <c r="R375" s="260">
        <v>0</v>
      </c>
      <c r="S375" s="260">
        <v>6557994.4600000009</v>
      </c>
      <c r="T375" s="260">
        <v>0</v>
      </c>
      <c r="U375" s="260">
        <v>0</v>
      </c>
      <c r="V375" s="260">
        <v>0</v>
      </c>
      <c r="W375" s="260">
        <v>0</v>
      </c>
      <c r="X375" s="188">
        <v>0</v>
      </c>
      <c r="Y375" s="188">
        <v>0</v>
      </c>
      <c r="Z375" s="261"/>
    </row>
    <row r="376" spans="1:26" s="188" customFormat="1" ht="89.25" x14ac:dyDescent="0.2">
      <c r="A376" s="188">
        <v>13</v>
      </c>
      <c r="B376" s="188" t="s">
        <v>161</v>
      </c>
      <c r="C376" s="188" t="s">
        <v>145</v>
      </c>
      <c r="D376" s="188" t="s">
        <v>1574</v>
      </c>
      <c r="E376" s="189" t="s">
        <v>1575</v>
      </c>
      <c r="F376" s="188" t="s">
        <v>1278</v>
      </c>
      <c r="G376" s="189" t="s">
        <v>1279</v>
      </c>
      <c r="H376" s="188">
        <v>1269</v>
      </c>
      <c r="I376" s="188">
        <v>0</v>
      </c>
      <c r="J376" s="188" t="s">
        <v>192</v>
      </c>
      <c r="K376" s="188" t="s">
        <v>1285</v>
      </c>
      <c r="L376" s="188" t="s">
        <v>462</v>
      </c>
      <c r="M376" s="188" t="s">
        <v>1181</v>
      </c>
      <c r="N376" s="188" t="s">
        <v>1181</v>
      </c>
      <c r="O376" s="189" t="s">
        <v>584</v>
      </c>
      <c r="P376" s="260">
        <v>1397576.48</v>
      </c>
      <c r="Q376" s="188" t="s">
        <v>1280</v>
      </c>
      <c r="R376" s="260">
        <v>0</v>
      </c>
      <c r="S376" s="260">
        <v>1397576.48</v>
      </c>
      <c r="T376" s="260">
        <v>0</v>
      </c>
      <c r="U376" s="260">
        <v>0</v>
      </c>
      <c r="V376" s="260">
        <v>0</v>
      </c>
      <c r="W376" s="260">
        <v>0</v>
      </c>
      <c r="X376" s="188">
        <v>0</v>
      </c>
      <c r="Y376" s="188">
        <v>0</v>
      </c>
      <c r="Z376" s="261"/>
    </row>
    <row r="377" spans="1:26" s="211" customFormat="1" ht="12.75" x14ac:dyDescent="0.2">
      <c r="A377" s="259" t="s">
        <v>1276</v>
      </c>
      <c r="B377" s="188"/>
      <c r="C377" s="188"/>
      <c r="D377" s="188"/>
      <c r="E377" s="189"/>
      <c r="F377" s="188">
        <v>13</v>
      </c>
      <c r="G377" s="189"/>
      <c r="H377" s="188"/>
      <c r="I377" s="188"/>
      <c r="J377" s="188"/>
      <c r="K377" s="188"/>
      <c r="L377" s="188"/>
      <c r="M377" s="188"/>
      <c r="N377" s="188"/>
      <c r="O377" s="189"/>
      <c r="P377" s="260"/>
      <c r="Q377" s="188"/>
      <c r="R377" s="260"/>
      <c r="S377" s="260"/>
      <c r="T377" s="260"/>
      <c r="U377" s="260"/>
      <c r="V377" s="260"/>
      <c r="W377" s="260"/>
      <c r="X377" s="188"/>
      <c r="Y377" s="188"/>
    </row>
    <row r="378" spans="1:26" s="211" customFormat="1" ht="12.75" x14ac:dyDescent="0.2">
      <c r="A378" s="259" t="s">
        <v>1576</v>
      </c>
      <c r="B378" s="188"/>
      <c r="C378" s="188"/>
      <c r="D378" s="188"/>
      <c r="E378" s="189"/>
      <c r="F378" s="188"/>
      <c r="G378" s="189"/>
      <c r="H378" s="188"/>
      <c r="I378" s="188"/>
      <c r="J378" s="188"/>
      <c r="K378" s="188"/>
      <c r="L378" s="188"/>
      <c r="M378" s="188"/>
      <c r="N378" s="188"/>
      <c r="O378" s="189"/>
      <c r="P378" s="260"/>
      <c r="Q378" s="188"/>
      <c r="R378" s="260"/>
      <c r="S378" s="260"/>
      <c r="T378" s="260"/>
      <c r="U378" s="260"/>
      <c r="V378" s="260"/>
      <c r="W378" s="260"/>
      <c r="X378" s="188"/>
      <c r="Y378" s="188"/>
    </row>
    <row r="379" spans="1:26" s="188" customFormat="1" ht="76.5" x14ac:dyDescent="0.2">
      <c r="A379" s="188">
        <v>1</v>
      </c>
      <c r="B379" s="188" t="s">
        <v>159</v>
      </c>
      <c r="C379" s="188" t="s">
        <v>417</v>
      </c>
      <c r="D379" s="188" t="s">
        <v>218</v>
      </c>
      <c r="E379" s="189" t="s">
        <v>419</v>
      </c>
      <c r="F379" s="188" t="s">
        <v>1209</v>
      </c>
      <c r="G379" s="189" t="s">
        <v>1219</v>
      </c>
      <c r="H379" s="188">
        <v>11.5</v>
      </c>
      <c r="I379" s="188">
        <v>11.5</v>
      </c>
      <c r="J379" s="188" t="s">
        <v>166</v>
      </c>
      <c r="K379" s="188" t="s">
        <v>520</v>
      </c>
      <c r="L379" s="188" t="s">
        <v>551</v>
      </c>
      <c r="M379" s="188" t="s">
        <v>570</v>
      </c>
      <c r="N379" s="188" t="s">
        <v>721</v>
      </c>
      <c r="O379" s="189" t="s">
        <v>1319</v>
      </c>
      <c r="P379" s="260">
        <v>1015017.95</v>
      </c>
      <c r="Q379" s="188" t="s">
        <v>1343</v>
      </c>
      <c r="R379" s="260">
        <v>0</v>
      </c>
      <c r="S379" s="260">
        <v>1015017.95</v>
      </c>
      <c r="T379" s="260">
        <v>1015017.95</v>
      </c>
      <c r="U379" s="260">
        <v>1015017.95</v>
      </c>
      <c r="V379" s="260">
        <v>1015017.95</v>
      </c>
      <c r="W379" s="260">
        <v>1015017.95</v>
      </c>
      <c r="X379" s="188">
        <v>100</v>
      </c>
      <c r="Y379" s="188">
        <v>100</v>
      </c>
      <c r="Z379" s="261"/>
    </row>
    <row r="380" spans="1:26" s="188" customFormat="1" ht="76.5" x14ac:dyDescent="0.2">
      <c r="A380" s="188">
        <v>2</v>
      </c>
      <c r="B380" s="188" t="s">
        <v>159</v>
      </c>
      <c r="C380" s="188" t="s">
        <v>417</v>
      </c>
      <c r="D380" s="188" t="s">
        <v>587</v>
      </c>
      <c r="E380" s="189" t="s">
        <v>588</v>
      </c>
      <c r="F380" s="188" t="s">
        <v>1209</v>
      </c>
      <c r="G380" s="189" t="s">
        <v>1366</v>
      </c>
      <c r="H380" s="188">
        <v>3.6</v>
      </c>
      <c r="I380" s="188">
        <v>3.6</v>
      </c>
      <c r="J380" s="188" t="s">
        <v>166</v>
      </c>
      <c r="K380" s="188" t="s">
        <v>563</v>
      </c>
      <c r="L380" s="188" t="s">
        <v>589</v>
      </c>
      <c r="M380" s="188" t="s">
        <v>686</v>
      </c>
      <c r="N380" s="188" t="s">
        <v>775</v>
      </c>
      <c r="O380" s="189" t="s">
        <v>1319</v>
      </c>
      <c r="P380" s="260">
        <v>386052.15000000008</v>
      </c>
      <c r="Q380" s="188" t="s">
        <v>1367</v>
      </c>
      <c r="R380" s="260">
        <v>0</v>
      </c>
      <c r="S380" s="260">
        <v>386052.15000000008</v>
      </c>
      <c r="T380" s="260">
        <v>386052.15000000008</v>
      </c>
      <c r="U380" s="260">
        <v>386052.15000000008</v>
      </c>
      <c r="V380" s="260">
        <v>386052.15000000008</v>
      </c>
      <c r="W380" s="260">
        <v>386052.15000000008</v>
      </c>
      <c r="X380" s="188">
        <v>100</v>
      </c>
      <c r="Y380" s="188">
        <v>100</v>
      </c>
      <c r="Z380" s="261"/>
    </row>
    <row r="381" spans="1:26" s="188" customFormat="1" ht="76.5" x14ac:dyDescent="0.2">
      <c r="A381" s="188">
        <v>3</v>
      </c>
      <c r="B381" s="188" t="s">
        <v>159</v>
      </c>
      <c r="C381" s="188" t="s">
        <v>417</v>
      </c>
      <c r="D381" s="188" t="s">
        <v>219</v>
      </c>
      <c r="E381" s="189" t="s">
        <v>588</v>
      </c>
      <c r="F381" s="188" t="s">
        <v>1209</v>
      </c>
      <c r="G381" s="189" t="s">
        <v>1426</v>
      </c>
      <c r="H381" s="188">
        <v>3.52</v>
      </c>
      <c r="I381" s="188">
        <v>3.52</v>
      </c>
      <c r="J381" s="188" t="s">
        <v>166</v>
      </c>
      <c r="K381" s="188" t="s">
        <v>563</v>
      </c>
      <c r="L381" s="188" t="s">
        <v>589</v>
      </c>
      <c r="M381" s="188" t="s">
        <v>686</v>
      </c>
      <c r="N381" s="188" t="s">
        <v>775</v>
      </c>
      <c r="O381" s="189" t="s">
        <v>1319</v>
      </c>
      <c r="P381" s="260">
        <v>471542.01000000007</v>
      </c>
      <c r="Q381" s="188" t="s">
        <v>1367</v>
      </c>
      <c r="R381" s="260">
        <v>0</v>
      </c>
      <c r="S381" s="260">
        <v>471542.01000000007</v>
      </c>
      <c r="T381" s="260">
        <v>471542.01000000007</v>
      </c>
      <c r="U381" s="260">
        <v>471542.01000000007</v>
      </c>
      <c r="V381" s="260">
        <v>471542.01000000007</v>
      </c>
      <c r="W381" s="260">
        <v>471542.01000000007</v>
      </c>
      <c r="X381" s="188">
        <v>100</v>
      </c>
      <c r="Y381" s="188">
        <v>100</v>
      </c>
      <c r="Z381" s="261"/>
    </row>
    <row r="382" spans="1:26" s="188" customFormat="1" ht="76.5" x14ac:dyDescent="0.2">
      <c r="A382" s="188">
        <v>4</v>
      </c>
      <c r="B382" s="188" t="s">
        <v>159</v>
      </c>
      <c r="C382" s="188" t="s">
        <v>417</v>
      </c>
      <c r="D382" s="188" t="s">
        <v>784</v>
      </c>
      <c r="E382" s="189" t="s">
        <v>785</v>
      </c>
      <c r="F382" s="188" t="s">
        <v>1209</v>
      </c>
      <c r="G382" s="189" t="s">
        <v>1352</v>
      </c>
      <c r="H382" s="188">
        <v>1.5</v>
      </c>
      <c r="I382" s="188">
        <v>1.5</v>
      </c>
      <c r="J382" s="188" t="s">
        <v>166</v>
      </c>
      <c r="K382" s="188" t="s">
        <v>786</v>
      </c>
      <c r="L382" s="188" t="s">
        <v>605</v>
      </c>
      <c r="M382" s="188" t="s">
        <v>897</v>
      </c>
      <c r="N382" s="188" t="s">
        <v>946</v>
      </c>
      <c r="O382" s="189" t="s">
        <v>1319</v>
      </c>
      <c r="P382" s="260">
        <v>94753.780000000028</v>
      </c>
      <c r="Q382" s="188" t="s">
        <v>1466</v>
      </c>
      <c r="R382" s="260">
        <v>0</v>
      </c>
      <c r="S382" s="260">
        <v>94753.780000000028</v>
      </c>
      <c r="T382" s="260">
        <v>94753.780000000028</v>
      </c>
      <c r="U382" s="260">
        <v>94753.780000000028</v>
      </c>
      <c r="V382" s="260">
        <v>94753.780000000028</v>
      </c>
      <c r="W382" s="260">
        <v>94753.780000000028</v>
      </c>
      <c r="X382" s="188">
        <v>100</v>
      </c>
      <c r="Y382" s="188">
        <v>100</v>
      </c>
      <c r="Z382" s="261"/>
    </row>
    <row r="383" spans="1:26" s="188" customFormat="1" ht="76.5" x14ac:dyDescent="0.2">
      <c r="A383" s="188">
        <v>5</v>
      </c>
      <c r="B383" s="188" t="s">
        <v>159</v>
      </c>
      <c r="C383" s="188" t="s">
        <v>417</v>
      </c>
      <c r="D383" s="188" t="s">
        <v>787</v>
      </c>
      <c r="E383" s="189" t="s">
        <v>419</v>
      </c>
      <c r="F383" s="188" t="s">
        <v>1209</v>
      </c>
      <c r="G383" s="189" t="s">
        <v>1352</v>
      </c>
      <c r="H383" s="188">
        <v>2</v>
      </c>
      <c r="I383" s="188">
        <v>2</v>
      </c>
      <c r="J383" s="188" t="s">
        <v>166</v>
      </c>
      <c r="K383" s="188" t="s">
        <v>786</v>
      </c>
      <c r="L383" s="188" t="s">
        <v>605</v>
      </c>
      <c r="M383" s="188" t="s">
        <v>897</v>
      </c>
      <c r="N383" s="188" t="s">
        <v>1011</v>
      </c>
      <c r="O383" s="189" t="s">
        <v>1319</v>
      </c>
      <c r="P383" s="260">
        <v>599061.31000000029</v>
      </c>
      <c r="Q383" s="188" t="s">
        <v>1577</v>
      </c>
      <c r="R383" s="260">
        <v>0</v>
      </c>
      <c r="S383" s="260">
        <v>599061.31000000029</v>
      </c>
      <c r="T383" s="260">
        <v>599061.31000000029</v>
      </c>
      <c r="U383" s="260">
        <v>599061.31000000029</v>
      </c>
      <c r="V383" s="260">
        <v>599061.31000000029</v>
      </c>
      <c r="W383" s="260">
        <v>599061.31000000029</v>
      </c>
      <c r="X383" s="188">
        <v>100</v>
      </c>
      <c r="Y383" s="188">
        <v>100</v>
      </c>
      <c r="Z383" s="261"/>
    </row>
    <row r="384" spans="1:26" s="188" customFormat="1" ht="76.5" x14ac:dyDescent="0.2">
      <c r="A384" s="188">
        <v>6</v>
      </c>
      <c r="B384" s="188" t="s">
        <v>159</v>
      </c>
      <c r="C384" s="188" t="s">
        <v>417</v>
      </c>
      <c r="D384" s="188" t="s">
        <v>788</v>
      </c>
      <c r="E384" s="189" t="s">
        <v>789</v>
      </c>
      <c r="F384" s="188" t="s">
        <v>1209</v>
      </c>
      <c r="G384" s="189" t="s">
        <v>1331</v>
      </c>
      <c r="H384" s="188">
        <v>1</v>
      </c>
      <c r="I384" s="188">
        <v>1</v>
      </c>
      <c r="J384" s="188" t="s">
        <v>166</v>
      </c>
      <c r="K384" s="188" t="s">
        <v>790</v>
      </c>
      <c r="L384" s="188" t="s">
        <v>778</v>
      </c>
      <c r="M384" s="188" t="s">
        <v>1048</v>
      </c>
      <c r="N384" s="188" t="s">
        <v>685</v>
      </c>
      <c r="O384" s="189" t="s">
        <v>1319</v>
      </c>
      <c r="P384" s="260">
        <v>350255.67000000004</v>
      </c>
      <c r="Q384" s="188" t="s">
        <v>1578</v>
      </c>
      <c r="R384" s="260">
        <v>0</v>
      </c>
      <c r="S384" s="260">
        <v>350255.67000000004</v>
      </c>
      <c r="T384" s="260">
        <v>350255.67000000004</v>
      </c>
      <c r="U384" s="260">
        <v>350255.67000000004</v>
      </c>
      <c r="V384" s="260">
        <v>350255.67000000004</v>
      </c>
      <c r="W384" s="260">
        <v>350255.67000000004</v>
      </c>
      <c r="X384" s="188">
        <v>100</v>
      </c>
      <c r="Y384" s="188">
        <v>100</v>
      </c>
      <c r="Z384" s="261"/>
    </row>
    <row r="385" spans="1:26" s="188" customFormat="1" ht="76.5" x14ac:dyDescent="0.2">
      <c r="A385" s="188">
        <v>7</v>
      </c>
      <c r="B385" s="188" t="s">
        <v>159</v>
      </c>
      <c r="C385" s="188" t="s">
        <v>417</v>
      </c>
      <c r="D385" s="188" t="s">
        <v>791</v>
      </c>
      <c r="E385" s="189" t="s">
        <v>792</v>
      </c>
      <c r="F385" s="188" t="s">
        <v>1209</v>
      </c>
      <c r="G385" s="189" t="s">
        <v>1331</v>
      </c>
      <c r="H385" s="188">
        <v>1.5</v>
      </c>
      <c r="I385" s="188">
        <v>1.5</v>
      </c>
      <c r="J385" s="188" t="s">
        <v>166</v>
      </c>
      <c r="K385" s="188" t="s">
        <v>790</v>
      </c>
      <c r="L385" s="188" t="s">
        <v>778</v>
      </c>
      <c r="M385" s="188" t="s">
        <v>1048</v>
      </c>
      <c r="N385" s="188" t="s">
        <v>685</v>
      </c>
      <c r="O385" s="189" t="s">
        <v>1319</v>
      </c>
      <c r="P385" s="260">
        <v>521757.69000000006</v>
      </c>
      <c r="Q385" s="188" t="s">
        <v>1579</v>
      </c>
      <c r="R385" s="260">
        <v>0</v>
      </c>
      <c r="S385" s="260">
        <v>521757.69000000006</v>
      </c>
      <c r="T385" s="260">
        <v>521757.69000000006</v>
      </c>
      <c r="U385" s="260">
        <v>521757.69000000006</v>
      </c>
      <c r="V385" s="260">
        <v>521757.69000000006</v>
      </c>
      <c r="W385" s="260">
        <v>521757.69000000006</v>
      </c>
      <c r="X385" s="188">
        <v>100</v>
      </c>
      <c r="Y385" s="188">
        <v>100</v>
      </c>
      <c r="Z385" s="261"/>
    </row>
    <row r="386" spans="1:26" s="188" customFormat="1" ht="76.5" x14ac:dyDescent="0.2">
      <c r="A386" s="188">
        <v>8</v>
      </c>
      <c r="B386" s="188" t="s">
        <v>159</v>
      </c>
      <c r="C386" s="188" t="s">
        <v>417</v>
      </c>
      <c r="D386" s="188" t="s">
        <v>793</v>
      </c>
      <c r="E386" s="189" t="s">
        <v>794</v>
      </c>
      <c r="F386" s="188" t="s">
        <v>1209</v>
      </c>
      <c r="G386" s="189" t="s">
        <v>1426</v>
      </c>
      <c r="H386" s="188">
        <v>4.5999999999999996</v>
      </c>
      <c r="I386" s="188">
        <v>4.5999999999999996</v>
      </c>
      <c r="J386" s="188" t="s">
        <v>166</v>
      </c>
      <c r="K386" s="188" t="s">
        <v>695</v>
      </c>
      <c r="L386" s="188" t="s">
        <v>795</v>
      </c>
      <c r="M386" s="188" t="s">
        <v>502</v>
      </c>
      <c r="N386" s="188" t="s">
        <v>1168</v>
      </c>
      <c r="O386" s="189" t="s">
        <v>1319</v>
      </c>
      <c r="P386" s="260">
        <v>407881.71000000008</v>
      </c>
      <c r="Q386" s="188" t="s">
        <v>1580</v>
      </c>
      <c r="R386" s="260">
        <v>0</v>
      </c>
      <c r="S386" s="260">
        <v>407881.71000000008</v>
      </c>
      <c r="T386" s="260">
        <v>407881.71000000008</v>
      </c>
      <c r="U386" s="260">
        <v>407881.71000000008</v>
      </c>
      <c r="V386" s="260">
        <v>407881.71000000008</v>
      </c>
      <c r="W386" s="260">
        <v>407881.71000000008</v>
      </c>
      <c r="X386" s="188">
        <v>100</v>
      </c>
      <c r="Y386" s="188">
        <v>100</v>
      </c>
      <c r="Z386" s="261"/>
    </row>
    <row r="387" spans="1:26" s="188" customFormat="1" ht="76.5" x14ac:dyDescent="0.2">
      <c r="A387" s="188">
        <v>9</v>
      </c>
      <c r="B387" s="188" t="s">
        <v>159</v>
      </c>
      <c r="C387" s="188" t="s">
        <v>417</v>
      </c>
      <c r="D387" s="188" t="s">
        <v>1581</v>
      </c>
      <c r="E387" s="189" t="s">
        <v>1582</v>
      </c>
      <c r="F387" s="188" t="s">
        <v>1278</v>
      </c>
      <c r="G387" s="189" t="s">
        <v>1279</v>
      </c>
      <c r="H387" s="188">
        <v>2.2999999999999998</v>
      </c>
      <c r="I387" s="188">
        <v>0</v>
      </c>
      <c r="J387" s="188" t="s">
        <v>166</v>
      </c>
      <c r="K387" s="188" t="s">
        <v>991</v>
      </c>
      <c r="L387" s="188" t="s">
        <v>462</v>
      </c>
      <c r="M387" s="188" t="s">
        <v>1464</v>
      </c>
      <c r="N387" s="188" t="s">
        <v>1564</v>
      </c>
      <c r="O387" s="189" t="s">
        <v>1319</v>
      </c>
      <c r="P387" s="260">
        <v>236404.90000000008</v>
      </c>
      <c r="Q387" s="188" t="s">
        <v>1583</v>
      </c>
      <c r="R387" s="260">
        <v>0</v>
      </c>
      <c r="S387" s="260">
        <v>236404.90000000008</v>
      </c>
      <c r="T387" s="260">
        <v>236404.90000000008</v>
      </c>
      <c r="U387" s="260">
        <v>236404.90000000008</v>
      </c>
      <c r="V387" s="260">
        <v>236404.90000000008</v>
      </c>
      <c r="W387" s="260">
        <v>236404.90000000008</v>
      </c>
      <c r="X387" s="188">
        <v>100</v>
      </c>
      <c r="Y387" s="188">
        <v>0</v>
      </c>
      <c r="Z387" s="261"/>
    </row>
    <row r="388" spans="1:26" s="188" customFormat="1" ht="76.5" x14ac:dyDescent="0.2">
      <c r="A388" s="188">
        <v>10</v>
      </c>
      <c r="B388" s="188" t="s">
        <v>159</v>
      </c>
      <c r="C388" s="188" t="s">
        <v>417</v>
      </c>
      <c r="D388" s="188" t="s">
        <v>1584</v>
      </c>
      <c r="E388" s="189" t="s">
        <v>1585</v>
      </c>
      <c r="F388" s="188" t="s">
        <v>1275</v>
      </c>
      <c r="G388" s="189" t="s">
        <v>1179</v>
      </c>
      <c r="H388" s="188">
        <v>8502.31</v>
      </c>
      <c r="I388" s="188">
        <v>0</v>
      </c>
      <c r="J388" s="188" t="s">
        <v>192</v>
      </c>
      <c r="K388" s="188" t="s">
        <v>991</v>
      </c>
      <c r="L388" s="188" t="s">
        <v>462</v>
      </c>
      <c r="M388" s="188" t="s">
        <v>1464</v>
      </c>
      <c r="N388" s="188" t="s">
        <v>1564</v>
      </c>
      <c r="O388" s="189" t="s">
        <v>1319</v>
      </c>
      <c r="P388" s="260">
        <v>296016.18000000005</v>
      </c>
      <c r="Q388" s="188" t="s">
        <v>1183</v>
      </c>
      <c r="R388" s="260">
        <v>0</v>
      </c>
      <c r="S388" s="260">
        <v>296016.18000000005</v>
      </c>
      <c r="T388" s="260">
        <v>296016.18000000005</v>
      </c>
      <c r="U388" s="260">
        <v>296016.18000000005</v>
      </c>
      <c r="V388" s="260">
        <v>296016.18000000005</v>
      </c>
      <c r="W388" s="260">
        <v>296016.18000000005</v>
      </c>
      <c r="X388" s="188">
        <v>100</v>
      </c>
      <c r="Y388" s="188">
        <v>0</v>
      </c>
      <c r="Z388" s="261"/>
    </row>
    <row r="389" spans="1:26" s="188" customFormat="1" ht="89.25" x14ac:dyDescent="0.2">
      <c r="A389" s="188">
        <v>11</v>
      </c>
      <c r="B389" s="188" t="s">
        <v>161</v>
      </c>
      <c r="C389" s="188" t="s">
        <v>417</v>
      </c>
      <c r="D389" s="188" t="s">
        <v>1586</v>
      </c>
      <c r="E389" s="189" t="s">
        <v>1587</v>
      </c>
      <c r="F389" s="188" t="s">
        <v>1209</v>
      </c>
      <c r="G389" s="189" t="s">
        <v>1457</v>
      </c>
      <c r="H389" s="188">
        <v>32400.61</v>
      </c>
      <c r="I389" s="188">
        <v>0</v>
      </c>
      <c r="J389" s="188" t="s">
        <v>166</v>
      </c>
      <c r="K389" s="188" t="s">
        <v>1010</v>
      </c>
      <c r="L389" s="188" t="s">
        <v>1411</v>
      </c>
      <c r="M389" s="188" t="s">
        <v>1010</v>
      </c>
      <c r="N389" s="188" t="s">
        <v>1411</v>
      </c>
      <c r="O389" s="189" t="s">
        <v>584</v>
      </c>
      <c r="P389" s="260">
        <v>298654.31000000006</v>
      </c>
      <c r="Q389" s="188" t="s">
        <v>1183</v>
      </c>
      <c r="R389" s="260">
        <v>0</v>
      </c>
      <c r="S389" s="260">
        <v>298654.31000000006</v>
      </c>
      <c r="T389" s="260">
        <v>298654.31000000006</v>
      </c>
      <c r="U389" s="260">
        <v>298654.31000000006</v>
      </c>
      <c r="V389" s="260">
        <v>298654.31000000006</v>
      </c>
      <c r="W389" s="260">
        <v>298654.31000000006</v>
      </c>
      <c r="X389" s="188">
        <v>100</v>
      </c>
      <c r="Y389" s="188">
        <v>0</v>
      </c>
      <c r="Z389" s="261"/>
    </row>
    <row r="390" spans="1:26" s="211" customFormat="1" ht="12.75" x14ac:dyDescent="0.2">
      <c r="A390" s="259" t="s">
        <v>1276</v>
      </c>
      <c r="B390" s="188"/>
      <c r="C390" s="188"/>
      <c r="D390" s="188"/>
      <c r="E390" s="189"/>
      <c r="F390" s="188">
        <v>11</v>
      </c>
      <c r="G390" s="189"/>
      <c r="H390" s="188"/>
      <c r="I390" s="188"/>
      <c r="J390" s="188"/>
      <c r="K390" s="188"/>
      <c r="L390" s="188"/>
      <c r="M390" s="188"/>
      <c r="N390" s="188"/>
      <c r="O390" s="189"/>
      <c r="P390" s="260"/>
      <c r="Q390" s="188"/>
      <c r="R390" s="260"/>
      <c r="S390" s="260"/>
      <c r="T390" s="260"/>
      <c r="U390" s="260"/>
      <c r="V390" s="260"/>
      <c r="W390" s="260"/>
      <c r="X390" s="188"/>
      <c r="Y390" s="188"/>
    </row>
    <row r="391" spans="1:26" s="211" customFormat="1" ht="12.75" x14ac:dyDescent="0.2">
      <c r="A391" s="259" t="s">
        <v>1588</v>
      </c>
      <c r="B391" s="188"/>
      <c r="C391" s="188"/>
      <c r="D391" s="188"/>
      <c r="E391" s="189"/>
      <c r="F391" s="188"/>
      <c r="G391" s="189"/>
      <c r="H391" s="188"/>
      <c r="I391" s="188"/>
      <c r="J391" s="188"/>
      <c r="K391" s="188"/>
      <c r="L391" s="188"/>
      <c r="M391" s="188"/>
      <c r="N391" s="188"/>
      <c r="O391" s="189"/>
      <c r="P391" s="260"/>
      <c r="Q391" s="188"/>
      <c r="R391" s="260"/>
      <c r="S391" s="260"/>
      <c r="T391" s="260"/>
      <c r="U391" s="260"/>
      <c r="V391" s="260"/>
      <c r="W391" s="260"/>
      <c r="X391" s="188"/>
      <c r="Y391" s="188"/>
    </row>
    <row r="392" spans="1:26" s="188" customFormat="1" ht="89.25" x14ac:dyDescent="0.2">
      <c r="A392" s="188">
        <v>1</v>
      </c>
      <c r="B392" s="188" t="s">
        <v>161</v>
      </c>
      <c r="C392" s="188" t="s">
        <v>841</v>
      </c>
      <c r="D392" s="188" t="s">
        <v>797</v>
      </c>
      <c r="E392" s="189" t="s">
        <v>798</v>
      </c>
      <c r="F392" s="188" t="s">
        <v>1275</v>
      </c>
      <c r="G392" s="189" t="s">
        <v>1179</v>
      </c>
      <c r="H392" s="188">
        <v>4</v>
      </c>
      <c r="I392" s="188">
        <v>4</v>
      </c>
      <c r="J392" s="188" t="s">
        <v>306</v>
      </c>
      <c r="K392" s="188" t="s">
        <v>795</v>
      </c>
      <c r="L392" s="188" t="s">
        <v>799</v>
      </c>
      <c r="M392" s="188" t="s">
        <v>795</v>
      </c>
      <c r="N392" s="188" t="s">
        <v>799</v>
      </c>
      <c r="O392" s="189" t="s">
        <v>1297</v>
      </c>
      <c r="P392" s="260">
        <v>119884.93</v>
      </c>
      <c r="Q392" s="188" t="s">
        <v>1183</v>
      </c>
      <c r="R392" s="260">
        <v>0</v>
      </c>
      <c r="S392" s="260">
        <v>119884.93</v>
      </c>
      <c r="T392" s="260">
        <v>119884.93</v>
      </c>
      <c r="U392" s="260">
        <v>119884.93</v>
      </c>
      <c r="V392" s="260">
        <v>119884.93</v>
      </c>
      <c r="W392" s="260">
        <v>119884.93</v>
      </c>
      <c r="X392" s="188">
        <v>100</v>
      </c>
      <c r="Y392" s="188">
        <v>100</v>
      </c>
      <c r="Z392" s="261"/>
    </row>
    <row r="393" spans="1:26" s="211" customFormat="1" ht="12.75" x14ac:dyDescent="0.2">
      <c r="A393" s="259" t="s">
        <v>1276</v>
      </c>
      <c r="B393" s="188"/>
      <c r="C393" s="188"/>
      <c r="D393" s="188"/>
      <c r="E393" s="189"/>
      <c r="F393" s="188">
        <v>1</v>
      </c>
      <c r="G393" s="189"/>
      <c r="H393" s="188"/>
      <c r="I393" s="188"/>
      <c r="J393" s="188"/>
      <c r="K393" s="188"/>
      <c r="L393" s="188"/>
      <c r="M393" s="188"/>
      <c r="N393" s="188"/>
      <c r="O393" s="189"/>
      <c r="P393" s="260"/>
      <c r="Q393" s="188"/>
      <c r="R393" s="260"/>
      <c r="S393" s="260"/>
      <c r="T393" s="260"/>
      <c r="U393" s="260"/>
      <c r="V393" s="260"/>
      <c r="W393" s="260"/>
      <c r="X393" s="188"/>
      <c r="Y393" s="188"/>
    </row>
    <row r="394" spans="1:26" s="211" customFormat="1" ht="12.75" x14ac:dyDescent="0.2">
      <c r="A394" s="259" t="s">
        <v>1589</v>
      </c>
      <c r="B394" s="188"/>
      <c r="C394" s="188"/>
      <c r="D394" s="188"/>
      <c r="E394" s="189"/>
      <c r="F394" s="188"/>
      <c r="G394" s="189"/>
      <c r="H394" s="188"/>
      <c r="I394" s="188"/>
      <c r="J394" s="188"/>
      <c r="K394" s="188"/>
      <c r="L394" s="188"/>
      <c r="M394" s="188"/>
      <c r="N394" s="188"/>
      <c r="O394" s="189"/>
      <c r="P394" s="260"/>
      <c r="Q394" s="188"/>
      <c r="R394" s="260"/>
      <c r="S394" s="260"/>
      <c r="T394" s="260"/>
      <c r="U394" s="260"/>
      <c r="V394" s="260"/>
      <c r="W394" s="260"/>
      <c r="X394" s="188"/>
      <c r="Y394" s="188"/>
    </row>
    <row r="395" spans="1:26" s="188" customFormat="1" ht="63.75" x14ac:dyDescent="0.2">
      <c r="A395" s="188">
        <v>1</v>
      </c>
      <c r="B395" s="188" t="s">
        <v>161</v>
      </c>
      <c r="C395" s="188" t="s">
        <v>151</v>
      </c>
      <c r="D395" s="188" t="s">
        <v>207</v>
      </c>
      <c r="E395" s="189" t="s">
        <v>590</v>
      </c>
      <c r="F395" s="188" t="s">
        <v>1275</v>
      </c>
      <c r="G395" s="189" t="s">
        <v>1179</v>
      </c>
      <c r="H395" s="188">
        <v>1</v>
      </c>
      <c r="I395" s="188">
        <v>1</v>
      </c>
      <c r="J395" s="188" t="s">
        <v>162</v>
      </c>
      <c r="K395" s="188" t="s">
        <v>454</v>
      </c>
      <c r="L395" s="188" t="s">
        <v>455</v>
      </c>
      <c r="M395" s="188" t="s">
        <v>456</v>
      </c>
      <c r="N395" s="188" t="s">
        <v>457</v>
      </c>
      <c r="O395" s="189" t="s">
        <v>1182</v>
      </c>
      <c r="P395" s="260">
        <v>116948.06</v>
      </c>
      <c r="Q395" s="188" t="s">
        <v>1183</v>
      </c>
      <c r="R395" s="260">
        <v>0</v>
      </c>
      <c r="S395" s="260">
        <v>116948.06</v>
      </c>
      <c r="T395" s="260">
        <v>116948.06</v>
      </c>
      <c r="U395" s="260">
        <v>116948.06</v>
      </c>
      <c r="V395" s="260">
        <v>116948.06</v>
      </c>
      <c r="W395" s="260">
        <v>116948.06</v>
      </c>
      <c r="X395" s="188">
        <v>100</v>
      </c>
      <c r="Y395" s="188">
        <v>100</v>
      </c>
      <c r="Z395" s="261"/>
    </row>
    <row r="396" spans="1:26" s="188" customFormat="1" ht="25.5" x14ac:dyDescent="0.2">
      <c r="A396" s="188">
        <v>2</v>
      </c>
      <c r="B396" s="188" t="s">
        <v>161</v>
      </c>
      <c r="C396" s="188" t="s">
        <v>151</v>
      </c>
      <c r="D396" s="188" t="s">
        <v>842</v>
      </c>
      <c r="E396" s="189" t="s">
        <v>843</v>
      </c>
      <c r="F396" s="188" t="s">
        <v>1275</v>
      </c>
      <c r="G396" s="189" t="s">
        <v>1179</v>
      </c>
      <c r="H396" s="188">
        <v>1</v>
      </c>
      <c r="I396" s="188">
        <v>0</v>
      </c>
      <c r="J396" s="188" t="s">
        <v>844</v>
      </c>
      <c r="K396" s="188" t="s">
        <v>834</v>
      </c>
      <c r="L396" s="188" t="s">
        <v>502</v>
      </c>
      <c r="M396" s="188" t="s">
        <v>1181</v>
      </c>
      <c r="N396" s="188" t="s">
        <v>1181</v>
      </c>
      <c r="O396" s="189" t="s">
        <v>1211</v>
      </c>
      <c r="P396" s="260">
        <v>0</v>
      </c>
      <c r="Q396" s="188" t="s">
        <v>1183</v>
      </c>
      <c r="R396" s="260">
        <v>0</v>
      </c>
      <c r="S396" s="260">
        <v>0</v>
      </c>
      <c r="T396" s="260">
        <v>0</v>
      </c>
      <c r="U396" s="260">
        <v>0</v>
      </c>
      <c r="V396" s="260">
        <v>0</v>
      </c>
      <c r="W396" s="260">
        <v>0</v>
      </c>
      <c r="X396" s="188">
        <v>0</v>
      </c>
      <c r="Y396" s="188">
        <v>0</v>
      </c>
      <c r="Z396" s="261"/>
    </row>
    <row r="397" spans="1:26" s="211" customFormat="1" ht="12.75" x14ac:dyDescent="0.2">
      <c r="A397" s="259" t="s">
        <v>1276</v>
      </c>
      <c r="B397" s="188"/>
      <c r="C397" s="188"/>
      <c r="D397" s="188"/>
      <c r="E397" s="189"/>
      <c r="F397" s="188">
        <v>2</v>
      </c>
      <c r="G397" s="189"/>
      <c r="H397" s="188"/>
      <c r="I397" s="188"/>
      <c r="J397" s="188"/>
      <c r="K397" s="188"/>
      <c r="L397" s="188"/>
      <c r="M397" s="188"/>
      <c r="N397" s="188"/>
      <c r="O397" s="189"/>
      <c r="P397" s="260"/>
      <c r="Q397" s="188"/>
      <c r="R397" s="260"/>
      <c r="S397" s="260"/>
      <c r="T397" s="260"/>
      <c r="U397" s="260"/>
      <c r="V397" s="260"/>
      <c r="W397" s="260"/>
      <c r="X397" s="188"/>
      <c r="Y397" s="188"/>
    </row>
    <row r="398" spans="1:26" s="211" customFormat="1" ht="12.75" x14ac:dyDescent="0.2">
      <c r="A398" s="259" t="s">
        <v>1590</v>
      </c>
      <c r="B398" s="188"/>
      <c r="C398" s="188"/>
      <c r="D398" s="188"/>
      <c r="E398" s="189"/>
      <c r="F398" s="188"/>
      <c r="G398" s="189"/>
      <c r="H398" s="188"/>
      <c r="I398" s="188"/>
      <c r="J398" s="188"/>
      <c r="K398" s="188"/>
      <c r="L398" s="188"/>
      <c r="M398" s="188"/>
      <c r="N398" s="188"/>
      <c r="O398" s="189"/>
      <c r="P398" s="260"/>
      <c r="Q398" s="188"/>
      <c r="R398" s="260"/>
      <c r="S398" s="260"/>
      <c r="T398" s="260"/>
      <c r="U398" s="260"/>
      <c r="V398" s="260"/>
      <c r="W398" s="260"/>
      <c r="X398" s="188"/>
      <c r="Y398" s="188"/>
    </row>
    <row r="399" spans="1:26" s="211" customFormat="1" ht="76.5" x14ac:dyDescent="0.2">
      <c r="A399" s="188">
        <v>1</v>
      </c>
      <c r="B399" s="188" t="s">
        <v>159</v>
      </c>
      <c r="C399" s="188" t="s">
        <v>845</v>
      </c>
      <c r="D399" s="188" t="s">
        <v>801</v>
      </c>
      <c r="E399" s="189" t="s">
        <v>512</v>
      </c>
      <c r="F399" s="188" t="s">
        <v>1209</v>
      </c>
      <c r="G399" s="189" t="s">
        <v>1516</v>
      </c>
      <c r="H399" s="188">
        <v>7</v>
      </c>
      <c r="I399" s="188">
        <v>7</v>
      </c>
      <c r="J399" s="188" t="s">
        <v>233</v>
      </c>
      <c r="K399" s="188" t="s">
        <v>778</v>
      </c>
      <c r="L399" s="188" t="s">
        <v>475</v>
      </c>
      <c r="M399" s="188" t="s">
        <v>778</v>
      </c>
      <c r="N399" s="188" t="s">
        <v>475</v>
      </c>
      <c r="O399" s="189" t="s">
        <v>1319</v>
      </c>
      <c r="P399" s="260">
        <v>223854.71000000008</v>
      </c>
      <c r="Q399" s="188" t="s">
        <v>1488</v>
      </c>
      <c r="R399" s="260">
        <v>0</v>
      </c>
      <c r="S399" s="260">
        <v>223854.71000000008</v>
      </c>
      <c r="T399" s="260">
        <v>223854.71000000008</v>
      </c>
      <c r="U399" s="260">
        <v>223854.71000000008</v>
      </c>
      <c r="V399" s="260">
        <v>223854.71000000008</v>
      </c>
      <c r="W399" s="260">
        <v>223854.71000000008</v>
      </c>
      <c r="X399" s="188">
        <v>100</v>
      </c>
      <c r="Y399" s="188">
        <v>100</v>
      </c>
    </row>
    <row r="400" spans="1:26" s="211" customFormat="1" ht="76.5" x14ac:dyDescent="0.2">
      <c r="A400" s="188">
        <v>2</v>
      </c>
      <c r="B400" s="188" t="s">
        <v>159</v>
      </c>
      <c r="C400" s="188" t="s">
        <v>845</v>
      </c>
      <c r="D400" s="188" t="s">
        <v>802</v>
      </c>
      <c r="E400" s="189" t="s">
        <v>512</v>
      </c>
      <c r="F400" s="188" t="s">
        <v>1194</v>
      </c>
      <c r="G400" s="189" t="s">
        <v>1314</v>
      </c>
      <c r="H400" s="188">
        <v>12</v>
      </c>
      <c r="I400" s="188">
        <v>12</v>
      </c>
      <c r="J400" s="188" t="s">
        <v>233</v>
      </c>
      <c r="K400" s="188" t="s">
        <v>778</v>
      </c>
      <c r="L400" s="188" t="s">
        <v>475</v>
      </c>
      <c r="M400" s="188" t="s">
        <v>778</v>
      </c>
      <c r="N400" s="188" t="s">
        <v>475</v>
      </c>
      <c r="O400" s="189" t="s">
        <v>1319</v>
      </c>
      <c r="P400" s="260">
        <v>379213.16000000009</v>
      </c>
      <c r="Q400" s="188" t="s">
        <v>1591</v>
      </c>
      <c r="R400" s="260">
        <v>0</v>
      </c>
      <c r="S400" s="260">
        <v>379213.16000000009</v>
      </c>
      <c r="T400" s="260">
        <v>379213.16000000009</v>
      </c>
      <c r="U400" s="260">
        <v>379213.16000000009</v>
      </c>
      <c r="V400" s="260">
        <v>379213.16000000009</v>
      </c>
      <c r="W400" s="260">
        <v>379213.16000000009</v>
      </c>
      <c r="X400" s="188">
        <v>100</v>
      </c>
      <c r="Y400" s="188">
        <v>100</v>
      </c>
    </row>
    <row r="401" spans="1:25" s="211" customFormat="1" ht="76.5" x14ac:dyDescent="0.2">
      <c r="A401" s="188">
        <v>3</v>
      </c>
      <c r="B401" s="188" t="s">
        <v>159</v>
      </c>
      <c r="C401" s="188" t="s">
        <v>845</v>
      </c>
      <c r="D401" s="188" t="s">
        <v>803</v>
      </c>
      <c r="E401" s="189" t="s">
        <v>512</v>
      </c>
      <c r="F401" s="188" t="s">
        <v>1209</v>
      </c>
      <c r="G401" s="189" t="s">
        <v>1334</v>
      </c>
      <c r="H401" s="188">
        <v>15</v>
      </c>
      <c r="I401" s="188">
        <v>15</v>
      </c>
      <c r="J401" s="188" t="s">
        <v>233</v>
      </c>
      <c r="K401" s="188" t="s">
        <v>778</v>
      </c>
      <c r="L401" s="188" t="s">
        <v>475</v>
      </c>
      <c r="M401" s="188" t="s">
        <v>778</v>
      </c>
      <c r="N401" s="188" t="s">
        <v>475</v>
      </c>
      <c r="O401" s="189" t="s">
        <v>1319</v>
      </c>
      <c r="P401" s="260">
        <v>466178.34000000014</v>
      </c>
      <c r="Q401" s="188" t="s">
        <v>1466</v>
      </c>
      <c r="R401" s="260">
        <v>0</v>
      </c>
      <c r="S401" s="260">
        <v>466178.34000000014</v>
      </c>
      <c r="T401" s="260">
        <v>466178.34000000014</v>
      </c>
      <c r="U401" s="260">
        <v>466178.34000000014</v>
      </c>
      <c r="V401" s="260">
        <v>466178.34000000014</v>
      </c>
      <c r="W401" s="260">
        <v>466178.34000000014</v>
      </c>
      <c r="X401" s="188">
        <v>100</v>
      </c>
      <c r="Y401" s="188">
        <v>100</v>
      </c>
    </row>
    <row r="402" spans="1:25" s="211" customFormat="1" ht="76.5" x14ac:dyDescent="0.2">
      <c r="A402" s="188">
        <v>4</v>
      </c>
      <c r="B402" s="188" t="s">
        <v>159</v>
      </c>
      <c r="C402" s="188" t="s">
        <v>845</v>
      </c>
      <c r="D402" s="188" t="s">
        <v>804</v>
      </c>
      <c r="E402" s="189" t="s">
        <v>512</v>
      </c>
      <c r="F402" s="188" t="s">
        <v>1186</v>
      </c>
      <c r="G402" s="189" t="s">
        <v>1377</v>
      </c>
      <c r="H402" s="188">
        <v>10</v>
      </c>
      <c r="I402" s="188">
        <v>10</v>
      </c>
      <c r="J402" s="188" t="s">
        <v>233</v>
      </c>
      <c r="K402" s="188" t="s">
        <v>778</v>
      </c>
      <c r="L402" s="188" t="s">
        <v>475</v>
      </c>
      <c r="M402" s="188" t="s">
        <v>778</v>
      </c>
      <c r="N402" s="188" t="s">
        <v>475</v>
      </c>
      <c r="O402" s="189" t="s">
        <v>1319</v>
      </c>
      <c r="P402" s="260">
        <v>316228.38000000006</v>
      </c>
      <c r="Q402" s="188" t="s">
        <v>1456</v>
      </c>
      <c r="R402" s="260">
        <v>0</v>
      </c>
      <c r="S402" s="260">
        <v>316228.38000000006</v>
      </c>
      <c r="T402" s="260">
        <v>316228.38000000006</v>
      </c>
      <c r="U402" s="260">
        <v>316228.38000000006</v>
      </c>
      <c r="V402" s="260">
        <v>316228.38000000006</v>
      </c>
      <c r="W402" s="260">
        <v>316228.38000000006</v>
      </c>
      <c r="X402" s="188">
        <v>100</v>
      </c>
      <c r="Y402" s="188">
        <v>100</v>
      </c>
    </row>
    <row r="403" spans="1:25" s="211" customFormat="1" ht="76.5" x14ac:dyDescent="0.2">
      <c r="A403" s="188">
        <v>5</v>
      </c>
      <c r="B403" s="188" t="s">
        <v>159</v>
      </c>
      <c r="C403" s="188" t="s">
        <v>845</v>
      </c>
      <c r="D403" s="188" t="s">
        <v>805</v>
      </c>
      <c r="E403" s="189" t="s">
        <v>512</v>
      </c>
      <c r="F403" s="188" t="s">
        <v>1209</v>
      </c>
      <c r="G403" s="189" t="s">
        <v>1395</v>
      </c>
      <c r="H403" s="188">
        <v>11</v>
      </c>
      <c r="I403" s="188">
        <v>11</v>
      </c>
      <c r="J403" s="188" t="s">
        <v>233</v>
      </c>
      <c r="K403" s="188" t="s">
        <v>778</v>
      </c>
      <c r="L403" s="188" t="s">
        <v>475</v>
      </c>
      <c r="M403" s="188" t="s">
        <v>778</v>
      </c>
      <c r="N403" s="188" t="s">
        <v>475</v>
      </c>
      <c r="O403" s="189" t="s">
        <v>1319</v>
      </c>
      <c r="P403" s="260">
        <v>347741.22000000009</v>
      </c>
      <c r="Q403" s="188" t="s">
        <v>1592</v>
      </c>
      <c r="R403" s="260">
        <v>0</v>
      </c>
      <c r="S403" s="260">
        <v>347741.22000000009</v>
      </c>
      <c r="T403" s="260">
        <v>347741.22000000009</v>
      </c>
      <c r="U403" s="260">
        <v>347741.22000000009</v>
      </c>
      <c r="V403" s="260">
        <v>347741.22000000009</v>
      </c>
      <c r="W403" s="260">
        <v>347741.22000000009</v>
      </c>
      <c r="X403" s="188">
        <v>100</v>
      </c>
      <c r="Y403" s="188">
        <v>100</v>
      </c>
    </row>
    <row r="404" spans="1:25" s="211" customFormat="1" ht="76.5" x14ac:dyDescent="0.2">
      <c r="A404" s="188">
        <v>6</v>
      </c>
      <c r="B404" s="188" t="s">
        <v>159</v>
      </c>
      <c r="C404" s="188" t="s">
        <v>845</v>
      </c>
      <c r="D404" s="188" t="s">
        <v>806</v>
      </c>
      <c r="E404" s="189" t="s">
        <v>512</v>
      </c>
      <c r="F404" s="188" t="s">
        <v>1209</v>
      </c>
      <c r="G404" s="189" t="s">
        <v>1385</v>
      </c>
      <c r="H404" s="188">
        <v>4</v>
      </c>
      <c r="I404" s="188">
        <v>4</v>
      </c>
      <c r="J404" s="188" t="s">
        <v>233</v>
      </c>
      <c r="K404" s="188" t="s">
        <v>778</v>
      </c>
      <c r="L404" s="188" t="s">
        <v>475</v>
      </c>
      <c r="M404" s="188" t="s">
        <v>778</v>
      </c>
      <c r="N404" s="188" t="s">
        <v>475</v>
      </c>
      <c r="O404" s="189" t="s">
        <v>1319</v>
      </c>
      <c r="P404" s="260">
        <v>129752.31999999999</v>
      </c>
      <c r="Q404" s="188" t="s">
        <v>1485</v>
      </c>
      <c r="R404" s="260">
        <v>0</v>
      </c>
      <c r="S404" s="260">
        <v>129752.31999999999</v>
      </c>
      <c r="T404" s="260">
        <v>129752.31999999999</v>
      </c>
      <c r="U404" s="260">
        <v>129752.31999999999</v>
      </c>
      <c r="V404" s="260">
        <v>129752.31999999999</v>
      </c>
      <c r="W404" s="260">
        <v>129752.31999999999</v>
      </c>
      <c r="X404" s="188">
        <v>100</v>
      </c>
      <c r="Y404" s="188">
        <v>100</v>
      </c>
    </row>
    <row r="405" spans="1:25" s="211" customFormat="1" ht="76.5" x14ac:dyDescent="0.2">
      <c r="A405" s="188">
        <v>7</v>
      </c>
      <c r="B405" s="188" t="s">
        <v>159</v>
      </c>
      <c r="C405" s="188" t="s">
        <v>845</v>
      </c>
      <c r="D405" s="188" t="s">
        <v>807</v>
      </c>
      <c r="E405" s="189" t="s">
        <v>706</v>
      </c>
      <c r="F405" s="188" t="s">
        <v>1186</v>
      </c>
      <c r="G405" s="189" t="s">
        <v>1380</v>
      </c>
      <c r="H405" s="188">
        <v>6</v>
      </c>
      <c r="I405" s="188">
        <v>6</v>
      </c>
      <c r="J405" s="188" t="s">
        <v>828</v>
      </c>
      <c r="K405" s="188" t="s">
        <v>778</v>
      </c>
      <c r="L405" s="188" t="s">
        <v>475</v>
      </c>
      <c r="M405" s="188" t="s">
        <v>778</v>
      </c>
      <c r="N405" s="188" t="s">
        <v>475</v>
      </c>
      <c r="O405" s="189" t="s">
        <v>1319</v>
      </c>
      <c r="P405" s="260">
        <v>61055.180000000008</v>
      </c>
      <c r="Q405" s="188" t="s">
        <v>1458</v>
      </c>
      <c r="R405" s="260">
        <v>0</v>
      </c>
      <c r="S405" s="260">
        <v>61055.180000000008</v>
      </c>
      <c r="T405" s="260">
        <v>61055.180000000008</v>
      </c>
      <c r="U405" s="260">
        <v>61055.180000000008</v>
      </c>
      <c r="V405" s="260">
        <v>61055.180000000008</v>
      </c>
      <c r="W405" s="260">
        <v>61055.180000000008</v>
      </c>
      <c r="X405" s="188">
        <v>100</v>
      </c>
      <c r="Y405" s="188">
        <v>100</v>
      </c>
    </row>
    <row r="406" spans="1:25" s="211" customFormat="1" ht="76.5" x14ac:dyDescent="0.2">
      <c r="A406" s="188">
        <v>8</v>
      </c>
      <c r="B406" s="188" t="s">
        <v>159</v>
      </c>
      <c r="C406" s="188" t="s">
        <v>845</v>
      </c>
      <c r="D406" s="188" t="s">
        <v>1049</v>
      </c>
      <c r="E406" s="189" t="s">
        <v>1050</v>
      </c>
      <c r="F406" s="188" t="s">
        <v>1209</v>
      </c>
      <c r="G406" s="189" t="s">
        <v>1482</v>
      </c>
      <c r="H406" s="188">
        <v>3</v>
      </c>
      <c r="I406" s="188">
        <v>3</v>
      </c>
      <c r="J406" s="188" t="s">
        <v>233</v>
      </c>
      <c r="K406" s="188" t="s">
        <v>1051</v>
      </c>
      <c r="L406" s="188" t="s">
        <v>818</v>
      </c>
      <c r="M406" s="188" t="s">
        <v>1051</v>
      </c>
      <c r="N406" s="188" t="s">
        <v>818</v>
      </c>
      <c r="O406" s="189" t="s">
        <v>1319</v>
      </c>
      <c r="P406" s="260">
        <v>66390.650000000009</v>
      </c>
      <c r="Q406" s="188" t="s">
        <v>1458</v>
      </c>
      <c r="R406" s="260">
        <v>0</v>
      </c>
      <c r="S406" s="260">
        <v>66390.650000000009</v>
      </c>
      <c r="T406" s="260">
        <v>66390.650000000009</v>
      </c>
      <c r="U406" s="260">
        <v>66390.650000000009</v>
      </c>
      <c r="V406" s="260">
        <v>66390.650000000009</v>
      </c>
      <c r="W406" s="260">
        <v>66390.650000000009</v>
      </c>
      <c r="X406" s="188">
        <v>100</v>
      </c>
      <c r="Y406" s="188">
        <v>100</v>
      </c>
    </row>
    <row r="407" spans="1:25" s="211" customFormat="1" ht="76.5" x14ac:dyDescent="0.2">
      <c r="A407" s="188">
        <v>9</v>
      </c>
      <c r="B407" s="188" t="s">
        <v>159</v>
      </c>
      <c r="C407" s="188" t="s">
        <v>845</v>
      </c>
      <c r="D407" s="188" t="s">
        <v>1052</v>
      </c>
      <c r="E407" s="189" t="s">
        <v>1050</v>
      </c>
      <c r="F407" s="188" t="s">
        <v>1209</v>
      </c>
      <c r="G407" s="189" t="s">
        <v>1492</v>
      </c>
      <c r="H407" s="188">
        <v>2</v>
      </c>
      <c r="I407" s="188">
        <v>2</v>
      </c>
      <c r="J407" s="188" t="s">
        <v>233</v>
      </c>
      <c r="K407" s="188" t="s">
        <v>1051</v>
      </c>
      <c r="L407" s="188" t="s">
        <v>818</v>
      </c>
      <c r="M407" s="188" t="s">
        <v>1051</v>
      </c>
      <c r="N407" s="188" t="s">
        <v>818</v>
      </c>
      <c r="O407" s="189" t="s">
        <v>1319</v>
      </c>
      <c r="P407" s="260">
        <v>45995.760000000009</v>
      </c>
      <c r="Q407" s="188" t="s">
        <v>1462</v>
      </c>
      <c r="R407" s="260">
        <v>0</v>
      </c>
      <c r="S407" s="260">
        <v>45995.760000000009</v>
      </c>
      <c r="T407" s="260">
        <v>45995.760000000009</v>
      </c>
      <c r="U407" s="260">
        <v>45995.760000000009</v>
      </c>
      <c r="V407" s="260">
        <v>45995.760000000009</v>
      </c>
      <c r="W407" s="260">
        <v>45995.760000000009</v>
      </c>
      <c r="X407" s="188">
        <v>100</v>
      </c>
      <c r="Y407" s="188">
        <v>100</v>
      </c>
    </row>
    <row r="408" spans="1:25" s="211" customFormat="1" ht="76.5" x14ac:dyDescent="0.2">
      <c r="A408" s="188">
        <v>10</v>
      </c>
      <c r="B408" s="188" t="s">
        <v>159</v>
      </c>
      <c r="C408" s="188" t="s">
        <v>845</v>
      </c>
      <c r="D408" s="188" t="s">
        <v>1053</v>
      </c>
      <c r="E408" s="189" t="s">
        <v>1050</v>
      </c>
      <c r="F408" s="188" t="s">
        <v>1186</v>
      </c>
      <c r="G408" s="189" t="s">
        <v>1404</v>
      </c>
      <c r="H408" s="188">
        <v>3</v>
      </c>
      <c r="I408" s="188">
        <v>3</v>
      </c>
      <c r="J408" s="188" t="s">
        <v>233</v>
      </c>
      <c r="K408" s="188" t="s">
        <v>1051</v>
      </c>
      <c r="L408" s="188" t="s">
        <v>818</v>
      </c>
      <c r="M408" s="188" t="s">
        <v>1051</v>
      </c>
      <c r="N408" s="188" t="s">
        <v>1021</v>
      </c>
      <c r="O408" s="189" t="s">
        <v>1319</v>
      </c>
      <c r="P408" s="260">
        <v>66340.10000000002</v>
      </c>
      <c r="Q408" s="188" t="s">
        <v>1458</v>
      </c>
      <c r="R408" s="260">
        <v>0</v>
      </c>
      <c r="S408" s="260">
        <v>66340.10000000002</v>
      </c>
      <c r="T408" s="260">
        <v>66340.10000000002</v>
      </c>
      <c r="U408" s="260">
        <v>66340.10000000002</v>
      </c>
      <c r="V408" s="260">
        <v>66340.10000000002</v>
      </c>
      <c r="W408" s="260">
        <v>66340.10000000002</v>
      </c>
      <c r="X408" s="188">
        <v>100</v>
      </c>
      <c r="Y408" s="188">
        <v>100</v>
      </c>
    </row>
    <row r="409" spans="1:25" s="211" customFormat="1" ht="76.5" x14ac:dyDescent="0.2">
      <c r="A409" s="188">
        <v>11</v>
      </c>
      <c r="B409" s="188" t="s">
        <v>159</v>
      </c>
      <c r="C409" s="188" t="s">
        <v>845</v>
      </c>
      <c r="D409" s="188" t="s">
        <v>1054</v>
      </c>
      <c r="E409" s="189" t="s">
        <v>1050</v>
      </c>
      <c r="F409" s="188" t="s">
        <v>1283</v>
      </c>
      <c r="G409" s="189" t="s">
        <v>1322</v>
      </c>
      <c r="H409" s="188">
        <v>7</v>
      </c>
      <c r="I409" s="188">
        <v>7</v>
      </c>
      <c r="J409" s="188" t="s">
        <v>233</v>
      </c>
      <c r="K409" s="188" t="s">
        <v>1051</v>
      </c>
      <c r="L409" s="188" t="s">
        <v>818</v>
      </c>
      <c r="M409" s="188" t="s">
        <v>1051</v>
      </c>
      <c r="N409" s="188" t="s">
        <v>818</v>
      </c>
      <c r="O409" s="189" t="s">
        <v>1319</v>
      </c>
      <c r="P409" s="260">
        <v>147834.25000000009</v>
      </c>
      <c r="Q409" s="188" t="s">
        <v>1488</v>
      </c>
      <c r="R409" s="260">
        <v>0</v>
      </c>
      <c r="S409" s="260">
        <v>147834.25000000009</v>
      </c>
      <c r="T409" s="260">
        <v>147834.25000000009</v>
      </c>
      <c r="U409" s="260">
        <v>147834.25000000009</v>
      </c>
      <c r="V409" s="260">
        <v>147834.25000000009</v>
      </c>
      <c r="W409" s="260">
        <v>147834.25000000009</v>
      </c>
      <c r="X409" s="188">
        <v>100</v>
      </c>
      <c r="Y409" s="188">
        <v>100</v>
      </c>
    </row>
    <row r="410" spans="1:25" s="211" customFormat="1" ht="76.5" x14ac:dyDescent="0.2">
      <c r="A410" s="188">
        <v>12</v>
      </c>
      <c r="B410" s="188" t="s">
        <v>159</v>
      </c>
      <c r="C410" s="188" t="s">
        <v>845</v>
      </c>
      <c r="D410" s="188" t="s">
        <v>1055</v>
      </c>
      <c r="E410" s="189" t="s">
        <v>694</v>
      </c>
      <c r="F410" s="188" t="s">
        <v>1209</v>
      </c>
      <c r="G410" s="189" t="s">
        <v>1400</v>
      </c>
      <c r="H410" s="188">
        <v>2</v>
      </c>
      <c r="I410" s="188">
        <v>2</v>
      </c>
      <c r="J410" s="188" t="s">
        <v>233</v>
      </c>
      <c r="K410" s="188" t="s">
        <v>1051</v>
      </c>
      <c r="L410" s="188" t="s">
        <v>818</v>
      </c>
      <c r="M410" s="188" t="s">
        <v>1051</v>
      </c>
      <c r="N410" s="188" t="s">
        <v>818</v>
      </c>
      <c r="O410" s="189" t="s">
        <v>1319</v>
      </c>
      <c r="P410" s="260">
        <v>65244.040000000008</v>
      </c>
      <c r="Q410" s="188" t="s">
        <v>1462</v>
      </c>
      <c r="R410" s="260">
        <v>0</v>
      </c>
      <c r="S410" s="260">
        <v>65244.040000000008</v>
      </c>
      <c r="T410" s="260">
        <v>65244.040000000008</v>
      </c>
      <c r="U410" s="260">
        <v>65244.040000000008</v>
      </c>
      <c r="V410" s="260">
        <v>65244.040000000008</v>
      </c>
      <c r="W410" s="260">
        <v>65244.040000000008</v>
      </c>
      <c r="X410" s="188">
        <v>100</v>
      </c>
      <c r="Y410" s="188">
        <v>100</v>
      </c>
    </row>
    <row r="411" spans="1:25" s="211" customFormat="1" ht="76.5" x14ac:dyDescent="0.2">
      <c r="A411" s="188">
        <v>13</v>
      </c>
      <c r="B411" s="188" t="s">
        <v>159</v>
      </c>
      <c r="C411" s="188" t="s">
        <v>845</v>
      </c>
      <c r="D411" s="188" t="s">
        <v>1056</v>
      </c>
      <c r="E411" s="189" t="s">
        <v>1057</v>
      </c>
      <c r="F411" s="188" t="s">
        <v>1186</v>
      </c>
      <c r="G411" s="189" t="s">
        <v>1484</v>
      </c>
      <c r="H411" s="188">
        <v>5</v>
      </c>
      <c r="I411" s="188">
        <v>5</v>
      </c>
      <c r="J411" s="188" t="s">
        <v>828</v>
      </c>
      <c r="K411" s="188" t="s">
        <v>1051</v>
      </c>
      <c r="L411" s="188" t="s">
        <v>818</v>
      </c>
      <c r="M411" s="188" t="s">
        <v>1051</v>
      </c>
      <c r="N411" s="188" t="s">
        <v>1021</v>
      </c>
      <c r="O411" s="189" t="s">
        <v>1319</v>
      </c>
      <c r="P411" s="260">
        <v>51282.16</v>
      </c>
      <c r="Q411" s="188" t="s">
        <v>1460</v>
      </c>
      <c r="R411" s="260">
        <v>0</v>
      </c>
      <c r="S411" s="260">
        <v>51282.16</v>
      </c>
      <c r="T411" s="260">
        <v>51282.16</v>
      </c>
      <c r="U411" s="260">
        <v>51282.16</v>
      </c>
      <c r="V411" s="260">
        <v>51282.16</v>
      </c>
      <c r="W411" s="260">
        <v>51282.16</v>
      </c>
      <c r="X411" s="188">
        <v>100</v>
      </c>
      <c r="Y411" s="188">
        <v>100</v>
      </c>
    </row>
    <row r="412" spans="1:25" s="211" customFormat="1" ht="76.5" x14ac:dyDescent="0.2">
      <c r="A412" s="188">
        <v>14</v>
      </c>
      <c r="B412" s="188" t="s">
        <v>159</v>
      </c>
      <c r="C412" s="188" t="s">
        <v>845</v>
      </c>
      <c r="D412" s="188" t="s">
        <v>1058</v>
      </c>
      <c r="E412" s="189" t="s">
        <v>1057</v>
      </c>
      <c r="F412" s="188" t="s">
        <v>1209</v>
      </c>
      <c r="G412" s="189" t="s">
        <v>1482</v>
      </c>
      <c r="H412" s="188">
        <v>19</v>
      </c>
      <c r="I412" s="188">
        <v>19</v>
      </c>
      <c r="J412" s="188" t="s">
        <v>828</v>
      </c>
      <c r="K412" s="188" t="s">
        <v>1051</v>
      </c>
      <c r="L412" s="188" t="s">
        <v>818</v>
      </c>
      <c r="M412" s="188" t="s">
        <v>1051</v>
      </c>
      <c r="N412" s="188" t="s">
        <v>818</v>
      </c>
      <c r="O412" s="189" t="s">
        <v>1319</v>
      </c>
      <c r="P412" s="260">
        <v>194862.58000000007</v>
      </c>
      <c r="Q412" s="188" t="s">
        <v>1498</v>
      </c>
      <c r="R412" s="260">
        <v>0</v>
      </c>
      <c r="S412" s="260">
        <v>194862.58000000007</v>
      </c>
      <c r="T412" s="260">
        <v>194862.58000000007</v>
      </c>
      <c r="U412" s="260">
        <v>194862.58000000007</v>
      </c>
      <c r="V412" s="260">
        <v>194862.58000000007</v>
      </c>
      <c r="W412" s="260">
        <v>194862.58000000007</v>
      </c>
      <c r="X412" s="188">
        <v>100</v>
      </c>
      <c r="Y412" s="188">
        <v>100</v>
      </c>
    </row>
    <row r="413" spans="1:25" s="211" customFormat="1" ht="76.5" x14ac:dyDescent="0.2">
      <c r="A413" s="188">
        <v>15</v>
      </c>
      <c r="B413" s="188" t="s">
        <v>159</v>
      </c>
      <c r="C413" s="188" t="s">
        <v>845</v>
      </c>
      <c r="D413" s="188" t="s">
        <v>1059</v>
      </c>
      <c r="E413" s="189" t="s">
        <v>1057</v>
      </c>
      <c r="F413" s="188" t="s">
        <v>1186</v>
      </c>
      <c r="G413" s="189" t="s">
        <v>1487</v>
      </c>
      <c r="H413" s="188">
        <v>2</v>
      </c>
      <c r="I413" s="188">
        <v>2</v>
      </c>
      <c r="J413" s="188" t="s">
        <v>828</v>
      </c>
      <c r="K413" s="188" t="s">
        <v>1051</v>
      </c>
      <c r="L413" s="188" t="s">
        <v>818</v>
      </c>
      <c r="M413" s="188" t="s">
        <v>1051</v>
      </c>
      <c r="N413" s="188" t="s">
        <v>818</v>
      </c>
      <c r="O413" s="189" t="s">
        <v>1319</v>
      </c>
      <c r="P413" s="260">
        <v>20510.98</v>
      </c>
      <c r="Q413" s="188" t="s">
        <v>1462</v>
      </c>
      <c r="R413" s="260">
        <v>0</v>
      </c>
      <c r="S413" s="260">
        <v>20510.98</v>
      </c>
      <c r="T413" s="260">
        <v>20510.98</v>
      </c>
      <c r="U413" s="260">
        <v>20510.98</v>
      </c>
      <c r="V413" s="260">
        <v>20510.98</v>
      </c>
      <c r="W413" s="260">
        <v>20510.98</v>
      </c>
      <c r="X413" s="188">
        <v>100</v>
      </c>
      <c r="Y413" s="188">
        <v>100</v>
      </c>
    </row>
    <row r="414" spans="1:25" s="211" customFormat="1" ht="76.5" x14ac:dyDescent="0.2">
      <c r="A414" s="188">
        <v>16</v>
      </c>
      <c r="B414" s="188" t="s">
        <v>159</v>
      </c>
      <c r="C414" s="188" t="s">
        <v>845</v>
      </c>
      <c r="D414" s="188" t="s">
        <v>1060</v>
      </c>
      <c r="E414" s="189" t="s">
        <v>1057</v>
      </c>
      <c r="F414" s="188" t="s">
        <v>1186</v>
      </c>
      <c r="G414" s="189" t="s">
        <v>1486</v>
      </c>
      <c r="H414" s="188">
        <v>6</v>
      </c>
      <c r="I414" s="188">
        <v>6</v>
      </c>
      <c r="J414" s="188" t="s">
        <v>828</v>
      </c>
      <c r="K414" s="188" t="s">
        <v>1051</v>
      </c>
      <c r="L414" s="188" t="s">
        <v>818</v>
      </c>
      <c r="M414" s="188" t="s">
        <v>1051</v>
      </c>
      <c r="N414" s="188" t="s">
        <v>818</v>
      </c>
      <c r="O414" s="189" t="s">
        <v>1319</v>
      </c>
      <c r="P414" s="260">
        <v>61534.720000000008</v>
      </c>
      <c r="Q414" s="188" t="s">
        <v>1490</v>
      </c>
      <c r="R414" s="260">
        <v>0</v>
      </c>
      <c r="S414" s="260">
        <v>61534.720000000008</v>
      </c>
      <c r="T414" s="260">
        <v>61534.720000000008</v>
      </c>
      <c r="U414" s="260">
        <v>61534.720000000008</v>
      </c>
      <c r="V414" s="260">
        <v>61534.720000000008</v>
      </c>
      <c r="W414" s="260">
        <v>61534.720000000008</v>
      </c>
      <c r="X414" s="188">
        <v>100</v>
      </c>
      <c r="Y414" s="188">
        <v>100</v>
      </c>
    </row>
    <row r="415" spans="1:25" s="211" customFormat="1" ht="76.5" x14ac:dyDescent="0.2">
      <c r="A415" s="188">
        <v>17</v>
      </c>
      <c r="B415" s="188" t="s">
        <v>159</v>
      </c>
      <c r="C415" s="188" t="s">
        <v>845</v>
      </c>
      <c r="D415" s="188" t="s">
        <v>1061</v>
      </c>
      <c r="E415" s="189" t="s">
        <v>1057</v>
      </c>
      <c r="F415" s="188" t="s">
        <v>1209</v>
      </c>
      <c r="G415" s="189" t="s">
        <v>1492</v>
      </c>
      <c r="H415" s="188">
        <v>4</v>
      </c>
      <c r="I415" s="188">
        <v>4</v>
      </c>
      <c r="J415" s="188" t="s">
        <v>828</v>
      </c>
      <c r="K415" s="188" t="s">
        <v>1051</v>
      </c>
      <c r="L415" s="188" t="s">
        <v>818</v>
      </c>
      <c r="M415" s="188" t="s">
        <v>1051</v>
      </c>
      <c r="N415" s="188" t="s">
        <v>818</v>
      </c>
      <c r="O415" s="189" t="s">
        <v>1319</v>
      </c>
      <c r="P415" s="260">
        <v>41023.74000000002</v>
      </c>
      <c r="Q415" s="188" t="s">
        <v>1485</v>
      </c>
      <c r="R415" s="260">
        <v>0</v>
      </c>
      <c r="S415" s="260">
        <v>41023.74000000002</v>
      </c>
      <c r="T415" s="260">
        <v>41023.74000000002</v>
      </c>
      <c r="U415" s="260">
        <v>41023.74000000002</v>
      </c>
      <c r="V415" s="260">
        <v>41023.74000000002</v>
      </c>
      <c r="W415" s="260">
        <v>41023.74000000002</v>
      </c>
      <c r="X415" s="188">
        <v>100</v>
      </c>
      <c r="Y415" s="188">
        <v>100</v>
      </c>
    </row>
    <row r="416" spans="1:25" s="211" customFormat="1" ht="76.5" x14ac:dyDescent="0.2">
      <c r="A416" s="188">
        <v>18</v>
      </c>
      <c r="B416" s="188" t="s">
        <v>159</v>
      </c>
      <c r="C416" s="188" t="s">
        <v>845</v>
      </c>
      <c r="D416" s="188" t="s">
        <v>1062</v>
      </c>
      <c r="E416" s="189" t="s">
        <v>1057</v>
      </c>
      <c r="F416" s="188" t="s">
        <v>1209</v>
      </c>
      <c r="G416" s="189" t="s">
        <v>1489</v>
      </c>
      <c r="H416" s="188">
        <v>6</v>
      </c>
      <c r="I416" s="188">
        <v>0</v>
      </c>
      <c r="J416" s="188" t="s">
        <v>828</v>
      </c>
      <c r="K416" s="188" t="s">
        <v>1051</v>
      </c>
      <c r="L416" s="188" t="s">
        <v>818</v>
      </c>
      <c r="M416" s="188" t="s">
        <v>1051</v>
      </c>
      <c r="N416" s="188" t="s">
        <v>818</v>
      </c>
      <c r="O416" s="189" t="s">
        <v>1319</v>
      </c>
      <c r="P416" s="260">
        <v>61534.720000000008</v>
      </c>
      <c r="Q416" s="188" t="s">
        <v>1490</v>
      </c>
      <c r="R416" s="260">
        <v>0</v>
      </c>
      <c r="S416" s="260">
        <v>61534.720000000008</v>
      </c>
      <c r="T416" s="260">
        <v>61534.720000000008</v>
      </c>
      <c r="U416" s="260">
        <v>61534.720000000008</v>
      </c>
      <c r="V416" s="260">
        <v>61534.720000000008</v>
      </c>
      <c r="W416" s="260">
        <v>61534.720000000008</v>
      </c>
      <c r="X416" s="188">
        <v>100</v>
      </c>
      <c r="Y416" s="188">
        <v>100</v>
      </c>
    </row>
    <row r="417" spans="1:25" s="211" customFormat="1" ht="76.5" x14ac:dyDescent="0.2">
      <c r="A417" s="188">
        <v>19</v>
      </c>
      <c r="B417" s="188" t="s">
        <v>159</v>
      </c>
      <c r="C417" s="188" t="s">
        <v>845</v>
      </c>
      <c r="D417" s="188" t="s">
        <v>1063</v>
      </c>
      <c r="E417" s="189" t="s">
        <v>1057</v>
      </c>
      <c r="F417" s="188" t="s">
        <v>1209</v>
      </c>
      <c r="G417" s="189" t="s">
        <v>1459</v>
      </c>
      <c r="H417" s="188">
        <v>7</v>
      </c>
      <c r="I417" s="188">
        <v>7</v>
      </c>
      <c r="J417" s="188" t="s">
        <v>828</v>
      </c>
      <c r="K417" s="188" t="s">
        <v>1051</v>
      </c>
      <c r="L417" s="188" t="s">
        <v>818</v>
      </c>
      <c r="M417" s="188" t="s">
        <v>1051</v>
      </c>
      <c r="N417" s="188" t="s">
        <v>818</v>
      </c>
      <c r="O417" s="189" t="s">
        <v>1319</v>
      </c>
      <c r="P417" s="260">
        <v>71793.150000000009</v>
      </c>
      <c r="Q417" s="188" t="s">
        <v>1488</v>
      </c>
      <c r="R417" s="260">
        <v>0</v>
      </c>
      <c r="S417" s="260">
        <v>71793.150000000009</v>
      </c>
      <c r="T417" s="260">
        <v>71793.150000000009</v>
      </c>
      <c r="U417" s="260">
        <v>71793.150000000009</v>
      </c>
      <c r="V417" s="260">
        <v>71793.150000000009</v>
      </c>
      <c r="W417" s="260">
        <v>71793.150000000009</v>
      </c>
      <c r="X417" s="188">
        <v>100</v>
      </c>
      <c r="Y417" s="188">
        <v>100</v>
      </c>
    </row>
    <row r="418" spans="1:25" s="211" customFormat="1" ht="76.5" x14ac:dyDescent="0.2">
      <c r="A418" s="188">
        <v>20</v>
      </c>
      <c r="B418" s="188" t="s">
        <v>159</v>
      </c>
      <c r="C418" s="188" t="s">
        <v>845</v>
      </c>
      <c r="D418" s="188" t="s">
        <v>1064</v>
      </c>
      <c r="E418" s="189" t="s">
        <v>1057</v>
      </c>
      <c r="F418" s="188" t="s">
        <v>1283</v>
      </c>
      <c r="G418" s="189" t="s">
        <v>1320</v>
      </c>
      <c r="H418" s="188">
        <v>8</v>
      </c>
      <c r="I418" s="188">
        <v>8</v>
      </c>
      <c r="J418" s="188" t="s">
        <v>828</v>
      </c>
      <c r="K418" s="188" t="s">
        <v>1051</v>
      </c>
      <c r="L418" s="188" t="s">
        <v>818</v>
      </c>
      <c r="M418" s="188" t="s">
        <v>1051</v>
      </c>
      <c r="N418" s="188" t="s">
        <v>818</v>
      </c>
      <c r="O418" s="189" t="s">
        <v>1319</v>
      </c>
      <c r="P418" s="260">
        <v>82047.470000000016</v>
      </c>
      <c r="Q418" s="188" t="s">
        <v>1547</v>
      </c>
      <c r="R418" s="260">
        <v>0</v>
      </c>
      <c r="S418" s="260">
        <v>82047.470000000016</v>
      </c>
      <c r="T418" s="260">
        <v>82047.470000000016</v>
      </c>
      <c r="U418" s="260">
        <v>82047.470000000016</v>
      </c>
      <c r="V418" s="260">
        <v>82047.470000000016</v>
      </c>
      <c r="W418" s="260">
        <v>82047.470000000016</v>
      </c>
      <c r="X418" s="188">
        <v>100</v>
      </c>
      <c r="Y418" s="188">
        <v>100</v>
      </c>
    </row>
    <row r="419" spans="1:25" s="211" customFormat="1" ht="76.5" x14ac:dyDescent="0.2">
      <c r="A419" s="188">
        <v>21</v>
      </c>
      <c r="B419" s="188" t="s">
        <v>159</v>
      </c>
      <c r="C419" s="188" t="s">
        <v>845</v>
      </c>
      <c r="D419" s="188" t="s">
        <v>1065</v>
      </c>
      <c r="E419" s="189" t="s">
        <v>1057</v>
      </c>
      <c r="F419" s="188" t="s">
        <v>1186</v>
      </c>
      <c r="G419" s="189" t="s">
        <v>1473</v>
      </c>
      <c r="H419" s="188">
        <v>6</v>
      </c>
      <c r="I419" s="188">
        <v>6</v>
      </c>
      <c r="J419" s="188" t="s">
        <v>828</v>
      </c>
      <c r="K419" s="188" t="s">
        <v>1051</v>
      </c>
      <c r="L419" s="188" t="s">
        <v>818</v>
      </c>
      <c r="M419" s="188" t="s">
        <v>1051</v>
      </c>
      <c r="N419" s="188" t="s">
        <v>818</v>
      </c>
      <c r="O419" s="189" t="s">
        <v>1319</v>
      </c>
      <c r="P419" s="260">
        <v>61534.720000000008</v>
      </c>
      <c r="Q419" s="188" t="s">
        <v>1490</v>
      </c>
      <c r="R419" s="260">
        <v>0</v>
      </c>
      <c r="S419" s="260">
        <v>61534.720000000008</v>
      </c>
      <c r="T419" s="260">
        <v>61534.720000000008</v>
      </c>
      <c r="U419" s="260">
        <v>61534.720000000008</v>
      </c>
      <c r="V419" s="260">
        <v>61534.720000000008</v>
      </c>
      <c r="W419" s="260">
        <v>61534.720000000008</v>
      </c>
      <c r="X419" s="188">
        <v>100</v>
      </c>
      <c r="Y419" s="188">
        <v>100</v>
      </c>
    </row>
    <row r="420" spans="1:25" s="211" customFormat="1" ht="76.5" x14ac:dyDescent="0.2">
      <c r="A420" s="188">
        <v>22</v>
      </c>
      <c r="B420" s="188" t="s">
        <v>159</v>
      </c>
      <c r="C420" s="188" t="s">
        <v>845</v>
      </c>
      <c r="D420" s="188" t="s">
        <v>1066</v>
      </c>
      <c r="E420" s="189" t="s">
        <v>1057</v>
      </c>
      <c r="F420" s="188" t="s">
        <v>1283</v>
      </c>
      <c r="G420" s="189" t="s">
        <v>1322</v>
      </c>
      <c r="H420" s="188">
        <v>5</v>
      </c>
      <c r="I420" s="188">
        <v>5</v>
      </c>
      <c r="J420" s="188" t="s">
        <v>828</v>
      </c>
      <c r="K420" s="188" t="s">
        <v>1051</v>
      </c>
      <c r="L420" s="188" t="s">
        <v>818</v>
      </c>
      <c r="M420" s="188" t="s">
        <v>1051</v>
      </c>
      <c r="N420" s="188" t="s">
        <v>818</v>
      </c>
      <c r="O420" s="189" t="s">
        <v>1319</v>
      </c>
      <c r="P420" s="260">
        <v>51282.170000000013</v>
      </c>
      <c r="Q420" s="188" t="s">
        <v>1460</v>
      </c>
      <c r="R420" s="260">
        <v>0</v>
      </c>
      <c r="S420" s="260">
        <v>51282.170000000013</v>
      </c>
      <c r="T420" s="260">
        <v>51282.170000000013</v>
      </c>
      <c r="U420" s="260">
        <v>51282.170000000013</v>
      </c>
      <c r="V420" s="260">
        <v>51282.170000000013</v>
      </c>
      <c r="W420" s="260">
        <v>51282.170000000013</v>
      </c>
      <c r="X420" s="188">
        <v>100</v>
      </c>
      <c r="Y420" s="188">
        <v>100</v>
      </c>
    </row>
    <row r="421" spans="1:25" s="211" customFormat="1" ht="76.5" x14ac:dyDescent="0.2">
      <c r="A421" s="188">
        <v>23</v>
      </c>
      <c r="B421" s="188" t="s">
        <v>159</v>
      </c>
      <c r="C421" s="188" t="s">
        <v>845</v>
      </c>
      <c r="D421" s="188" t="s">
        <v>1067</v>
      </c>
      <c r="E421" s="189" t="s">
        <v>1057</v>
      </c>
      <c r="F421" s="188" t="s">
        <v>1186</v>
      </c>
      <c r="G421" s="189" t="s">
        <v>1377</v>
      </c>
      <c r="H421" s="188">
        <v>2</v>
      </c>
      <c r="I421" s="188">
        <v>2</v>
      </c>
      <c r="J421" s="188" t="s">
        <v>828</v>
      </c>
      <c r="K421" s="188" t="s">
        <v>1051</v>
      </c>
      <c r="L421" s="188" t="s">
        <v>818</v>
      </c>
      <c r="M421" s="188" t="s">
        <v>1051</v>
      </c>
      <c r="N421" s="188" t="s">
        <v>818</v>
      </c>
      <c r="O421" s="189" t="s">
        <v>1319</v>
      </c>
      <c r="P421" s="260">
        <v>20510.98</v>
      </c>
      <c r="Q421" s="188" t="s">
        <v>1462</v>
      </c>
      <c r="R421" s="260">
        <v>0</v>
      </c>
      <c r="S421" s="260">
        <v>20510.98</v>
      </c>
      <c r="T421" s="260">
        <v>20510.98</v>
      </c>
      <c r="U421" s="260">
        <v>20510.98</v>
      </c>
      <c r="V421" s="260">
        <v>20510.98</v>
      </c>
      <c r="W421" s="260">
        <v>20510.98</v>
      </c>
      <c r="X421" s="188">
        <v>100</v>
      </c>
      <c r="Y421" s="188">
        <v>100</v>
      </c>
    </row>
    <row r="422" spans="1:25" s="211" customFormat="1" ht="76.5" x14ac:dyDescent="0.2">
      <c r="A422" s="188">
        <v>24</v>
      </c>
      <c r="B422" s="188" t="s">
        <v>159</v>
      </c>
      <c r="C422" s="188" t="s">
        <v>845</v>
      </c>
      <c r="D422" s="188" t="s">
        <v>1068</v>
      </c>
      <c r="E422" s="189" t="s">
        <v>1057</v>
      </c>
      <c r="F422" s="188" t="s">
        <v>1186</v>
      </c>
      <c r="G422" s="189" t="s">
        <v>1380</v>
      </c>
      <c r="H422" s="188">
        <v>2</v>
      </c>
      <c r="I422" s="188">
        <v>2</v>
      </c>
      <c r="J422" s="188" t="s">
        <v>828</v>
      </c>
      <c r="K422" s="188" t="s">
        <v>1051</v>
      </c>
      <c r="L422" s="188" t="s">
        <v>818</v>
      </c>
      <c r="M422" s="188" t="s">
        <v>1051</v>
      </c>
      <c r="N422" s="188" t="s">
        <v>818</v>
      </c>
      <c r="O422" s="189" t="s">
        <v>1319</v>
      </c>
      <c r="P422" s="260">
        <v>20510.98</v>
      </c>
      <c r="Q422" s="188" t="s">
        <v>1462</v>
      </c>
      <c r="R422" s="260">
        <v>0</v>
      </c>
      <c r="S422" s="260">
        <v>20510.98</v>
      </c>
      <c r="T422" s="260">
        <v>20510.98</v>
      </c>
      <c r="U422" s="260">
        <v>20510.98</v>
      </c>
      <c r="V422" s="260">
        <v>20510.98</v>
      </c>
      <c r="W422" s="260">
        <v>20510.98</v>
      </c>
      <c r="X422" s="188">
        <v>100</v>
      </c>
      <c r="Y422" s="188">
        <v>100</v>
      </c>
    </row>
    <row r="423" spans="1:25" s="211" customFormat="1" ht="76.5" x14ac:dyDescent="0.2">
      <c r="A423" s="188">
        <v>25</v>
      </c>
      <c r="B423" s="188" t="s">
        <v>159</v>
      </c>
      <c r="C423" s="188" t="s">
        <v>845</v>
      </c>
      <c r="D423" s="188" t="s">
        <v>1069</v>
      </c>
      <c r="E423" s="189" t="s">
        <v>1057</v>
      </c>
      <c r="F423" s="188" t="s">
        <v>1209</v>
      </c>
      <c r="G423" s="189" t="s">
        <v>1516</v>
      </c>
      <c r="H423" s="188">
        <v>8</v>
      </c>
      <c r="I423" s="188">
        <v>8</v>
      </c>
      <c r="J423" s="188" t="s">
        <v>828</v>
      </c>
      <c r="K423" s="188" t="s">
        <v>1051</v>
      </c>
      <c r="L423" s="188" t="s">
        <v>818</v>
      </c>
      <c r="M423" s="188" t="s">
        <v>1051</v>
      </c>
      <c r="N423" s="188" t="s">
        <v>1021</v>
      </c>
      <c r="O423" s="189" t="s">
        <v>1319</v>
      </c>
      <c r="P423" s="260">
        <v>82047.470000000016</v>
      </c>
      <c r="Q423" s="188" t="s">
        <v>1547</v>
      </c>
      <c r="R423" s="260">
        <v>0</v>
      </c>
      <c r="S423" s="260">
        <v>82047.470000000016</v>
      </c>
      <c r="T423" s="260">
        <v>82047.470000000016</v>
      </c>
      <c r="U423" s="260">
        <v>82047.470000000016</v>
      </c>
      <c r="V423" s="260">
        <v>82047.470000000016</v>
      </c>
      <c r="W423" s="260">
        <v>82047.470000000016</v>
      </c>
      <c r="X423" s="188">
        <v>100</v>
      </c>
      <c r="Y423" s="188">
        <v>100</v>
      </c>
    </row>
    <row r="424" spans="1:25" s="211" customFormat="1" ht="76.5" x14ac:dyDescent="0.2">
      <c r="A424" s="188">
        <v>26</v>
      </c>
      <c r="B424" s="188" t="s">
        <v>159</v>
      </c>
      <c r="C424" s="188" t="s">
        <v>845</v>
      </c>
      <c r="D424" s="188" t="s">
        <v>1070</v>
      </c>
      <c r="E424" s="189" t="s">
        <v>1057</v>
      </c>
      <c r="F424" s="188" t="s">
        <v>1209</v>
      </c>
      <c r="G424" s="189" t="s">
        <v>1334</v>
      </c>
      <c r="H424" s="188">
        <v>13</v>
      </c>
      <c r="I424" s="188">
        <v>13</v>
      </c>
      <c r="J424" s="188" t="s">
        <v>828</v>
      </c>
      <c r="K424" s="188" t="s">
        <v>1051</v>
      </c>
      <c r="L424" s="188" t="s">
        <v>818</v>
      </c>
      <c r="M424" s="188" t="s">
        <v>1051</v>
      </c>
      <c r="N424" s="188" t="s">
        <v>818</v>
      </c>
      <c r="O424" s="189" t="s">
        <v>1319</v>
      </c>
      <c r="P424" s="260">
        <v>133327.87</v>
      </c>
      <c r="Q424" s="188" t="s">
        <v>1593</v>
      </c>
      <c r="R424" s="260">
        <v>0</v>
      </c>
      <c r="S424" s="260">
        <v>133327.87</v>
      </c>
      <c r="T424" s="260">
        <v>133327.87</v>
      </c>
      <c r="U424" s="260">
        <v>133327.87</v>
      </c>
      <c r="V424" s="260">
        <v>133327.87</v>
      </c>
      <c r="W424" s="260">
        <v>133327.87</v>
      </c>
      <c r="X424" s="188">
        <v>100</v>
      </c>
      <c r="Y424" s="188">
        <v>100</v>
      </c>
    </row>
    <row r="425" spans="1:25" s="211" customFormat="1" ht="76.5" x14ac:dyDescent="0.2">
      <c r="A425" s="188">
        <v>27</v>
      </c>
      <c r="B425" s="188" t="s">
        <v>159</v>
      </c>
      <c r="C425" s="188" t="s">
        <v>845</v>
      </c>
      <c r="D425" s="188" t="s">
        <v>1071</v>
      </c>
      <c r="E425" s="189" t="s">
        <v>1057</v>
      </c>
      <c r="F425" s="188" t="s">
        <v>1194</v>
      </c>
      <c r="G425" s="189" t="s">
        <v>1195</v>
      </c>
      <c r="H425" s="188">
        <v>5</v>
      </c>
      <c r="I425" s="188">
        <v>5</v>
      </c>
      <c r="J425" s="188" t="s">
        <v>828</v>
      </c>
      <c r="K425" s="188" t="s">
        <v>1051</v>
      </c>
      <c r="L425" s="188" t="s">
        <v>818</v>
      </c>
      <c r="M425" s="188" t="s">
        <v>1051</v>
      </c>
      <c r="N425" s="188" t="s">
        <v>818</v>
      </c>
      <c r="O425" s="189" t="s">
        <v>1319</v>
      </c>
      <c r="P425" s="260">
        <v>51282.170000000013</v>
      </c>
      <c r="Q425" s="188" t="s">
        <v>1460</v>
      </c>
      <c r="R425" s="260">
        <v>0</v>
      </c>
      <c r="S425" s="260">
        <v>51282.170000000013</v>
      </c>
      <c r="T425" s="260">
        <v>51282.170000000013</v>
      </c>
      <c r="U425" s="260">
        <v>51282.170000000013</v>
      </c>
      <c r="V425" s="260">
        <v>51282.170000000013</v>
      </c>
      <c r="W425" s="260">
        <v>51282.170000000013</v>
      </c>
      <c r="X425" s="188">
        <v>100</v>
      </c>
      <c r="Y425" s="188">
        <v>100</v>
      </c>
    </row>
    <row r="426" spans="1:25" s="211" customFormat="1" ht="76.5" x14ac:dyDescent="0.2">
      <c r="A426" s="188">
        <v>28</v>
      </c>
      <c r="B426" s="188" t="s">
        <v>159</v>
      </c>
      <c r="C426" s="188" t="s">
        <v>845</v>
      </c>
      <c r="D426" s="188" t="s">
        <v>1072</v>
      </c>
      <c r="E426" s="189" t="s">
        <v>148</v>
      </c>
      <c r="F426" s="188" t="s">
        <v>1209</v>
      </c>
      <c r="G426" s="189" t="s">
        <v>1360</v>
      </c>
      <c r="H426" s="188">
        <v>155.76</v>
      </c>
      <c r="I426" s="188">
        <v>237.76</v>
      </c>
      <c r="J426" s="188" t="s">
        <v>192</v>
      </c>
      <c r="K426" s="188" t="s">
        <v>1073</v>
      </c>
      <c r="L426" s="188" t="s">
        <v>1074</v>
      </c>
      <c r="M426" s="188" t="s">
        <v>1073</v>
      </c>
      <c r="N426" s="188" t="s">
        <v>1074</v>
      </c>
      <c r="O426" s="189" t="s">
        <v>1319</v>
      </c>
      <c r="P426" s="260">
        <v>85607.98</v>
      </c>
      <c r="Q426" s="188" t="s">
        <v>1485</v>
      </c>
      <c r="R426" s="260">
        <v>0</v>
      </c>
      <c r="S426" s="260">
        <v>85607.98</v>
      </c>
      <c r="T426" s="260">
        <v>85607.98</v>
      </c>
      <c r="U426" s="260">
        <v>85607.98</v>
      </c>
      <c r="V426" s="260">
        <v>85607.98</v>
      </c>
      <c r="W426" s="260">
        <v>85607.98</v>
      </c>
      <c r="X426" s="188">
        <v>100</v>
      </c>
      <c r="Y426" s="188">
        <v>95</v>
      </c>
    </row>
    <row r="427" spans="1:25" s="211" customFormat="1" ht="76.5" x14ac:dyDescent="0.2">
      <c r="A427" s="188">
        <v>29</v>
      </c>
      <c r="B427" s="188" t="s">
        <v>159</v>
      </c>
      <c r="C427" s="188" t="s">
        <v>845</v>
      </c>
      <c r="D427" s="188" t="s">
        <v>1075</v>
      </c>
      <c r="E427" s="189" t="s">
        <v>148</v>
      </c>
      <c r="F427" s="188" t="s">
        <v>1186</v>
      </c>
      <c r="G427" s="189" t="s">
        <v>1494</v>
      </c>
      <c r="H427" s="188">
        <v>140</v>
      </c>
      <c r="I427" s="188">
        <v>140</v>
      </c>
      <c r="J427" s="188" t="s">
        <v>192</v>
      </c>
      <c r="K427" s="188" t="s">
        <v>1073</v>
      </c>
      <c r="L427" s="188" t="s">
        <v>1074</v>
      </c>
      <c r="M427" s="188" t="s">
        <v>1073</v>
      </c>
      <c r="N427" s="188" t="s">
        <v>1074</v>
      </c>
      <c r="O427" s="189" t="s">
        <v>1319</v>
      </c>
      <c r="P427" s="260">
        <v>48812.56</v>
      </c>
      <c r="Q427" s="188" t="s">
        <v>1485</v>
      </c>
      <c r="R427" s="260">
        <v>0</v>
      </c>
      <c r="S427" s="260">
        <v>48812.56</v>
      </c>
      <c r="T427" s="260">
        <v>48812.56</v>
      </c>
      <c r="U427" s="260">
        <v>48812.56</v>
      </c>
      <c r="V427" s="260">
        <v>48812.56</v>
      </c>
      <c r="W427" s="260">
        <v>48812.56</v>
      </c>
      <c r="X427" s="188">
        <v>100</v>
      </c>
      <c r="Y427" s="188">
        <v>100</v>
      </c>
    </row>
    <row r="428" spans="1:25" s="211" customFormat="1" ht="76.5" x14ac:dyDescent="0.2">
      <c r="A428" s="188">
        <v>30</v>
      </c>
      <c r="B428" s="188" t="s">
        <v>159</v>
      </c>
      <c r="C428" s="188" t="s">
        <v>845</v>
      </c>
      <c r="D428" s="188" t="s">
        <v>1076</v>
      </c>
      <c r="E428" s="189" t="s">
        <v>148</v>
      </c>
      <c r="F428" s="188" t="s">
        <v>1209</v>
      </c>
      <c r="G428" s="189" t="s">
        <v>1457</v>
      </c>
      <c r="H428" s="188">
        <v>72.33</v>
      </c>
      <c r="I428" s="188">
        <v>72.33</v>
      </c>
      <c r="J428" s="188" t="s">
        <v>192</v>
      </c>
      <c r="K428" s="188" t="s">
        <v>1073</v>
      </c>
      <c r="L428" s="188" t="s">
        <v>1074</v>
      </c>
      <c r="M428" s="188" t="s">
        <v>1073</v>
      </c>
      <c r="N428" s="188" t="s">
        <v>1074</v>
      </c>
      <c r="O428" s="189" t="s">
        <v>1319</v>
      </c>
      <c r="P428" s="260">
        <v>23910.629999999997</v>
      </c>
      <c r="Q428" s="188" t="s">
        <v>1458</v>
      </c>
      <c r="R428" s="260">
        <v>0</v>
      </c>
      <c r="S428" s="260">
        <v>23910.629999999997</v>
      </c>
      <c r="T428" s="260">
        <v>23910.629999999997</v>
      </c>
      <c r="U428" s="260">
        <v>23910.629999999997</v>
      </c>
      <c r="V428" s="260">
        <v>23910.629999999997</v>
      </c>
      <c r="W428" s="260">
        <v>23910.629999999997</v>
      </c>
      <c r="X428" s="188">
        <v>100</v>
      </c>
      <c r="Y428" s="188">
        <v>100</v>
      </c>
    </row>
    <row r="429" spans="1:25" s="211" customFormat="1" ht="76.5" x14ac:dyDescent="0.2">
      <c r="A429" s="188">
        <v>31</v>
      </c>
      <c r="B429" s="188" t="s">
        <v>159</v>
      </c>
      <c r="C429" s="188" t="s">
        <v>845</v>
      </c>
      <c r="D429" s="188" t="s">
        <v>1077</v>
      </c>
      <c r="E429" s="189" t="s">
        <v>148</v>
      </c>
      <c r="F429" s="188" t="s">
        <v>1186</v>
      </c>
      <c r="G429" s="189" t="s">
        <v>1457</v>
      </c>
      <c r="H429" s="188">
        <v>108.2</v>
      </c>
      <c r="I429" s="188">
        <v>105.2</v>
      </c>
      <c r="J429" s="188" t="s">
        <v>192</v>
      </c>
      <c r="K429" s="188" t="s">
        <v>1073</v>
      </c>
      <c r="L429" s="188" t="s">
        <v>1074</v>
      </c>
      <c r="M429" s="188" t="s">
        <v>1073</v>
      </c>
      <c r="N429" s="188" t="s">
        <v>1074</v>
      </c>
      <c r="O429" s="189" t="s">
        <v>1319</v>
      </c>
      <c r="P429" s="260">
        <v>34936.540000000008</v>
      </c>
      <c r="Q429" s="188" t="s">
        <v>1490</v>
      </c>
      <c r="R429" s="260">
        <v>0</v>
      </c>
      <c r="S429" s="260">
        <v>34936.540000000008</v>
      </c>
      <c r="T429" s="260">
        <v>34936.540000000008</v>
      </c>
      <c r="U429" s="260">
        <v>34936.540000000008</v>
      </c>
      <c r="V429" s="260">
        <v>34936.540000000008</v>
      </c>
      <c r="W429" s="260">
        <v>34936.540000000008</v>
      </c>
      <c r="X429" s="188">
        <v>100</v>
      </c>
      <c r="Y429" s="188">
        <v>100</v>
      </c>
    </row>
    <row r="430" spans="1:25" s="211" customFormat="1" ht="76.5" x14ac:dyDescent="0.2">
      <c r="A430" s="188">
        <v>32</v>
      </c>
      <c r="B430" s="188" t="s">
        <v>159</v>
      </c>
      <c r="C430" s="188" t="s">
        <v>845</v>
      </c>
      <c r="D430" s="188" t="s">
        <v>1078</v>
      </c>
      <c r="E430" s="189" t="s">
        <v>148</v>
      </c>
      <c r="F430" s="188" t="s">
        <v>1186</v>
      </c>
      <c r="G430" s="189" t="s">
        <v>1377</v>
      </c>
      <c r="H430" s="188">
        <v>175.5</v>
      </c>
      <c r="I430" s="188">
        <v>175.49</v>
      </c>
      <c r="J430" s="188" t="s">
        <v>192</v>
      </c>
      <c r="K430" s="188" t="s">
        <v>1073</v>
      </c>
      <c r="L430" s="188" t="s">
        <v>1074</v>
      </c>
      <c r="M430" s="188" t="s">
        <v>1073</v>
      </c>
      <c r="N430" s="188" t="s">
        <v>1074</v>
      </c>
      <c r="O430" s="189" t="s">
        <v>1319</v>
      </c>
      <c r="P430" s="260">
        <v>62047.650000000009</v>
      </c>
      <c r="Q430" s="188" t="s">
        <v>1460</v>
      </c>
      <c r="R430" s="260">
        <v>0</v>
      </c>
      <c r="S430" s="260">
        <v>62047.650000000009</v>
      </c>
      <c r="T430" s="260">
        <v>62047.650000000009</v>
      </c>
      <c r="U430" s="260">
        <v>62047.650000000009</v>
      </c>
      <c r="V430" s="260">
        <v>62047.650000000009</v>
      </c>
      <c r="W430" s="260">
        <v>62047.650000000009</v>
      </c>
      <c r="X430" s="188">
        <v>100</v>
      </c>
      <c r="Y430" s="188">
        <v>100</v>
      </c>
    </row>
    <row r="431" spans="1:25" s="211" customFormat="1" ht="76.5" x14ac:dyDescent="0.2">
      <c r="A431" s="188">
        <v>33</v>
      </c>
      <c r="B431" s="188" t="s">
        <v>159</v>
      </c>
      <c r="C431" s="188" t="s">
        <v>845</v>
      </c>
      <c r="D431" s="188" t="s">
        <v>1079</v>
      </c>
      <c r="E431" s="189" t="s">
        <v>148</v>
      </c>
      <c r="F431" s="188" t="s">
        <v>1209</v>
      </c>
      <c r="G431" s="189" t="s">
        <v>1385</v>
      </c>
      <c r="H431" s="188">
        <v>148.63999999999999</v>
      </c>
      <c r="I431" s="188">
        <v>148.63</v>
      </c>
      <c r="J431" s="188" t="s">
        <v>192</v>
      </c>
      <c r="K431" s="188" t="s">
        <v>1073</v>
      </c>
      <c r="L431" s="188" t="s">
        <v>1074</v>
      </c>
      <c r="M431" s="188" t="s">
        <v>1073</v>
      </c>
      <c r="N431" s="188" t="s">
        <v>1074</v>
      </c>
      <c r="O431" s="189" t="s">
        <v>1319</v>
      </c>
      <c r="P431" s="260">
        <v>53233.56</v>
      </c>
      <c r="Q431" s="188" t="s">
        <v>1460</v>
      </c>
      <c r="R431" s="260">
        <v>0</v>
      </c>
      <c r="S431" s="260">
        <v>53233.56</v>
      </c>
      <c r="T431" s="260">
        <v>53233.56</v>
      </c>
      <c r="U431" s="260">
        <v>53233.56</v>
      </c>
      <c r="V431" s="260">
        <v>53233.56</v>
      </c>
      <c r="W431" s="260">
        <v>53233.56</v>
      </c>
      <c r="X431" s="188">
        <v>100</v>
      </c>
      <c r="Y431" s="188">
        <v>100</v>
      </c>
    </row>
    <row r="432" spans="1:25" s="211" customFormat="1" ht="76.5" x14ac:dyDescent="0.2">
      <c r="A432" s="188">
        <v>34</v>
      </c>
      <c r="B432" s="188" t="s">
        <v>159</v>
      </c>
      <c r="C432" s="188" t="s">
        <v>845</v>
      </c>
      <c r="D432" s="188" t="s">
        <v>1080</v>
      </c>
      <c r="E432" s="189" t="s">
        <v>148</v>
      </c>
      <c r="F432" s="188" t="s">
        <v>1194</v>
      </c>
      <c r="G432" s="189" t="s">
        <v>1314</v>
      </c>
      <c r="H432" s="188">
        <v>211</v>
      </c>
      <c r="I432" s="188">
        <v>211</v>
      </c>
      <c r="J432" s="188" t="s">
        <v>192</v>
      </c>
      <c r="K432" s="188" t="s">
        <v>1073</v>
      </c>
      <c r="L432" s="188" t="s">
        <v>1074</v>
      </c>
      <c r="M432" s="188" t="s">
        <v>1073</v>
      </c>
      <c r="N432" s="188" t="s">
        <v>1074</v>
      </c>
      <c r="O432" s="189" t="s">
        <v>1319</v>
      </c>
      <c r="P432" s="260">
        <v>75572.10000000002</v>
      </c>
      <c r="Q432" s="188" t="s">
        <v>1460</v>
      </c>
      <c r="R432" s="260">
        <v>0</v>
      </c>
      <c r="S432" s="260">
        <v>75572.10000000002</v>
      </c>
      <c r="T432" s="260">
        <v>75572.10000000002</v>
      </c>
      <c r="U432" s="260">
        <v>75572.10000000002</v>
      </c>
      <c r="V432" s="260">
        <v>75572.10000000002</v>
      </c>
      <c r="W432" s="260">
        <v>75572.10000000002</v>
      </c>
      <c r="X432" s="188">
        <v>100</v>
      </c>
      <c r="Y432" s="188">
        <v>100</v>
      </c>
    </row>
    <row r="433" spans="1:25" s="211" customFormat="1" ht="76.5" x14ac:dyDescent="0.2">
      <c r="A433" s="188">
        <v>35</v>
      </c>
      <c r="B433" s="188" t="s">
        <v>159</v>
      </c>
      <c r="C433" s="188" t="s">
        <v>845</v>
      </c>
      <c r="D433" s="188" t="s">
        <v>1081</v>
      </c>
      <c r="E433" s="189" t="s">
        <v>148</v>
      </c>
      <c r="F433" s="188" t="s">
        <v>1209</v>
      </c>
      <c r="G433" s="189" t="s">
        <v>1516</v>
      </c>
      <c r="H433" s="188">
        <v>413</v>
      </c>
      <c r="I433" s="188">
        <v>412.99</v>
      </c>
      <c r="J433" s="188" t="s">
        <v>192</v>
      </c>
      <c r="K433" s="188" t="s">
        <v>1073</v>
      </c>
      <c r="L433" s="188" t="s">
        <v>1074</v>
      </c>
      <c r="M433" s="188" t="s">
        <v>544</v>
      </c>
      <c r="N433" s="188" t="s">
        <v>1074</v>
      </c>
      <c r="O433" s="189" t="s">
        <v>1319</v>
      </c>
      <c r="P433" s="260">
        <v>149186.69000000009</v>
      </c>
      <c r="Q433" s="188" t="s">
        <v>1456</v>
      </c>
      <c r="R433" s="260">
        <v>0</v>
      </c>
      <c r="S433" s="260">
        <v>149186.69000000009</v>
      </c>
      <c r="T433" s="260">
        <v>149186.69000000009</v>
      </c>
      <c r="U433" s="260">
        <v>149186.69000000009</v>
      </c>
      <c r="V433" s="260">
        <v>149186.69000000009</v>
      </c>
      <c r="W433" s="260">
        <v>149186.69000000009</v>
      </c>
      <c r="X433" s="188">
        <v>100</v>
      </c>
      <c r="Y433" s="188">
        <v>100</v>
      </c>
    </row>
    <row r="434" spans="1:25" s="211" customFormat="1" ht="76.5" x14ac:dyDescent="0.2">
      <c r="A434" s="188">
        <v>36</v>
      </c>
      <c r="B434" s="188" t="s">
        <v>159</v>
      </c>
      <c r="C434" s="188" t="s">
        <v>845</v>
      </c>
      <c r="D434" s="188" t="s">
        <v>1082</v>
      </c>
      <c r="E434" s="189" t="s">
        <v>148</v>
      </c>
      <c r="F434" s="188" t="s">
        <v>1186</v>
      </c>
      <c r="G434" s="189" t="s">
        <v>1225</v>
      </c>
      <c r="H434" s="188">
        <v>162</v>
      </c>
      <c r="I434" s="188">
        <v>162</v>
      </c>
      <c r="J434" s="188" t="s">
        <v>192</v>
      </c>
      <c r="K434" s="188" t="s">
        <v>1073</v>
      </c>
      <c r="L434" s="188" t="s">
        <v>1074</v>
      </c>
      <c r="M434" s="188" t="s">
        <v>1073</v>
      </c>
      <c r="N434" s="188" t="s">
        <v>1074</v>
      </c>
      <c r="O434" s="189" t="s">
        <v>1319</v>
      </c>
      <c r="P434" s="260">
        <v>58022.180000000008</v>
      </c>
      <c r="Q434" s="188" t="s">
        <v>1485</v>
      </c>
      <c r="R434" s="260">
        <v>0</v>
      </c>
      <c r="S434" s="260">
        <v>58022.180000000008</v>
      </c>
      <c r="T434" s="260">
        <v>58022.180000000008</v>
      </c>
      <c r="U434" s="260">
        <v>58022.180000000008</v>
      </c>
      <c r="V434" s="260">
        <v>58022.180000000008</v>
      </c>
      <c r="W434" s="260">
        <v>58022.180000000008</v>
      </c>
      <c r="X434" s="188">
        <v>100</v>
      </c>
      <c r="Y434" s="188">
        <v>100</v>
      </c>
    </row>
    <row r="435" spans="1:25" s="211" customFormat="1" ht="76.5" x14ac:dyDescent="0.2">
      <c r="A435" s="188">
        <v>37</v>
      </c>
      <c r="B435" s="188" t="s">
        <v>159</v>
      </c>
      <c r="C435" s="188" t="s">
        <v>845</v>
      </c>
      <c r="D435" s="188" t="s">
        <v>1083</v>
      </c>
      <c r="E435" s="189" t="s">
        <v>148</v>
      </c>
      <c r="F435" s="188" t="s">
        <v>1209</v>
      </c>
      <c r="G435" s="189" t="s">
        <v>1434</v>
      </c>
      <c r="H435" s="188">
        <v>457.71</v>
      </c>
      <c r="I435" s="188">
        <v>457.71</v>
      </c>
      <c r="J435" s="188" t="s">
        <v>192</v>
      </c>
      <c r="K435" s="188" t="s">
        <v>1084</v>
      </c>
      <c r="L435" s="188" t="s">
        <v>1085</v>
      </c>
      <c r="M435" s="188" t="s">
        <v>1084</v>
      </c>
      <c r="N435" s="188" t="s">
        <v>1085</v>
      </c>
      <c r="O435" s="189" t="s">
        <v>1319</v>
      </c>
      <c r="P435" s="260">
        <v>165309.28000000009</v>
      </c>
      <c r="Q435" s="188" t="s">
        <v>1591</v>
      </c>
      <c r="R435" s="260">
        <v>0</v>
      </c>
      <c r="S435" s="260">
        <v>165309.28000000009</v>
      </c>
      <c r="T435" s="260">
        <v>165309.28000000009</v>
      </c>
      <c r="U435" s="260">
        <v>165309.28000000009</v>
      </c>
      <c r="V435" s="260">
        <v>165309.28000000009</v>
      </c>
      <c r="W435" s="260">
        <v>165309.28000000009</v>
      </c>
      <c r="X435" s="188">
        <v>100</v>
      </c>
      <c r="Y435" s="188">
        <v>100</v>
      </c>
    </row>
    <row r="436" spans="1:25" s="211" customFormat="1" ht="76.5" x14ac:dyDescent="0.2">
      <c r="A436" s="188">
        <v>38</v>
      </c>
      <c r="B436" s="188" t="s">
        <v>159</v>
      </c>
      <c r="C436" s="188" t="s">
        <v>845</v>
      </c>
      <c r="D436" s="188" t="s">
        <v>1086</v>
      </c>
      <c r="E436" s="189" t="s">
        <v>148</v>
      </c>
      <c r="F436" s="188" t="s">
        <v>1186</v>
      </c>
      <c r="G436" s="189" t="s">
        <v>1497</v>
      </c>
      <c r="H436" s="188">
        <v>470.1</v>
      </c>
      <c r="I436" s="188">
        <v>470.1</v>
      </c>
      <c r="J436" s="188" t="s">
        <v>192</v>
      </c>
      <c r="K436" s="188" t="s">
        <v>1084</v>
      </c>
      <c r="L436" s="188" t="s">
        <v>1085</v>
      </c>
      <c r="M436" s="188" t="s">
        <v>1084</v>
      </c>
      <c r="N436" s="188" t="s">
        <v>1085</v>
      </c>
      <c r="O436" s="189" t="s">
        <v>1319</v>
      </c>
      <c r="P436" s="260">
        <v>163905.62000000008</v>
      </c>
      <c r="Q436" s="188" t="s">
        <v>1594</v>
      </c>
      <c r="R436" s="260">
        <v>0</v>
      </c>
      <c r="S436" s="260">
        <v>163905.62000000008</v>
      </c>
      <c r="T436" s="260">
        <v>163905.62000000008</v>
      </c>
      <c r="U436" s="260">
        <v>163905.62000000008</v>
      </c>
      <c r="V436" s="260">
        <v>163905.62000000008</v>
      </c>
      <c r="W436" s="260">
        <v>163905.62000000008</v>
      </c>
      <c r="X436" s="188">
        <v>100</v>
      </c>
      <c r="Y436" s="188">
        <v>100</v>
      </c>
    </row>
    <row r="437" spans="1:25" s="211" customFormat="1" ht="76.5" x14ac:dyDescent="0.2">
      <c r="A437" s="188">
        <v>39</v>
      </c>
      <c r="B437" s="188" t="s">
        <v>159</v>
      </c>
      <c r="C437" s="188" t="s">
        <v>845</v>
      </c>
      <c r="D437" s="188" t="s">
        <v>1087</v>
      </c>
      <c r="E437" s="189" t="s">
        <v>148</v>
      </c>
      <c r="F437" s="188" t="s">
        <v>1209</v>
      </c>
      <c r="G437" s="189" t="s">
        <v>1334</v>
      </c>
      <c r="H437" s="188">
        <v>131.72</v>
      </c>
      <c r="I437" s="188">
        <v>131.72</v>
      </c>
      <c r="J437" s="188" t="s">
        <v>192</v>
      </c>
      <c r="K437" s="188" t="s">
        <v>1084</v>
      </c>
      <c r="L437" s="188" t="s">
        <v>1085</v>
      </c>
      <c r="M437" s="188" t="s">
        <v>1084</v>
      </c>
      <c r="N437" s="188" t="s">
        <v>1085</v>
      </c>
      <c r="O437" s="189" t="s">
        <v>1319</v>
      </c>
      <c r="P437" s="260">
        <v>43542.040000000008</v>
      </c>
      <c r="Q437" s="188" t="s">
        <v>1460</v>
      </c>
      <c r="R437" s="260">
        <v>0</v>
      </c>
      <c r="S437" s="260">
        <v>43542.040000000008</v>
      </c>
      <c r="T437" s="260">
        <v>43542.040000000008</v>
      </c>
      <c r="U437" s="260">
        <v>43542.040000000008</v>
      </c>
      <c r="V437" s="260">
        <v>43542.040000000008</v>
      </c>
      <c r="W437" s="260">
        <v>43542.040000000008</v>
      </c>
      <c r="X437" s="188">
        <v>100</v>
      </c>
      <c r="Y437" s="188">
        <v>100</v>
      </c>
    </row>
    <row r="438" spans="1:25" s="211" customFormat="1" ht="76.5" x14ac:dyDescent="0.2">
      <c r="A438" s="188">
        <v>40</v>
      </c>
      <c r="B438" s="188" t="s">
        <v>159</v>
      </c>
      <c r="C438" s="188" t="s">
        <v>845</v>
      </c>
      <c r="D438" s="188" t="s">
        <v>1088</v>
      </c>
      <c r="E438" s="189" t="s">
        <v>148</v>
      </c>
      <c r="F438" s="188" t="s">
        <v>1186</v>
      </c>
      <c r="G438" s="189" t="s">
        <v>1346</v>
      </c>
      <c r="H438" s="188">
        <v>222.05</v>
      </c>
      <c r="I438" s="188">
        <v>222.04</v>
      </c>
      <c r="J438" s="188" t="s">
        <v>192</v>
      </c>
      <c r="K438" s="188" t="s">
        <v>1084</v>
      </c>
      <c r="L438" s="188" t="s">
        <v>1085</v>
      </c>
      <c r="M438" s="188" t="s">
        <v>1084</v>
      </c>
      <c r="N438" s="188" t="s">
        <v>1085</v>
      </c>
      <c r="O438" s="189" t="s">
        <v>1319</v>
      </c>
      <c r="P438" s="260">
        <v>73738.690000000017</v>
      </c>
      <c r="Q438" s="188" t="s">
        <v>1547</v>
      </c>
      <c r="R438" s="260">
        <v>0</v>
      </c>
      <c r="S438" s="260">
        <v>73738.690000000017</v>
      </c>
      <c r="T438" s="260">
        <v>73738.690000000017</v>
      </c>
      <c r="U438" s="260">
        <v>73738.690000000017</v>
      </c>
      <c r="V438" s="260">
        <v>73738.690000000017</v>
      </c>
      <c r="W438" s="260">
        <v>73738.690000000017</v>
      </c>
      <c r="X438" s="188">
        <v>100</v>
      </c>
      <c r="Y438" s="188">
        <v>100</v>
      </c>
    </row>
    <row r="439" spans="1:25" s="211" customFormat="1" ht="76.5" x14ac:dyDescent="0.2">
      <c r="A439" s="188">
        <v>41</v>
      </c>
      <c r="B439" s="188" t="s">
        <v>159</v>
      </c>
      <c r="C439" s="188" t="s">
        <v>845</v>
      </c>
      <c r="D439" s="188" t="s">
        <v>1089</v>
      </c>
      <c r="E439" s="189" t="s">
        <v>148</v>
      </c>
      <c r="F439" s="188" t="s">
        <v>1186</v>
      </c>
      <c r="G439" s="189" t="s">
        <v>1496</v>
      </c>
      <c r="H439" s="188">
        <v>210</v>
      </c>
      <c r="I439" s="188">
        <v>210</v>
      </c>
      <c r="J439" s="188" t="s">
        <v>192</v>
      </c>
      <c r="K439" s="188" t="s">
        <v>1084</v>
      </c>
      <c r="L439" s="188" t="s">
        <v>1085</v>
      </c>
      <c r="M439" s="188" t="s">
        <v>1084</v>
      </c>
      <c r="N439" s="188" t="s">
        <v>1085</v>
      </c>
      <c r="O439" s="189" t="s">
        <v>1319</v>
      </c>
      <c r="P439" s="260">
        <v>70064.23</v>
      </c>
      <c r="Q439" s="188" t="s">
        <v>1460</v>
      </c>
      <c r="R439" s="260">
        <v>0</v>
      </c>
      <c r="S439" s="260">
        <v>70064.23</v>
      </c>
      <c r="T439" s="260">
        <v>70064.23</v>
      </c>
      <c r="U439" s="260">
        <v>70064.23</v>
      </c>
      <c r="V439" s="260">
        <v>70064.23</v>
      </c>
      <c r="W439" s="260">
        <v>70064.23</v>
      </c>
      <c r="X439" s="188">
        <v>100</v>
      </c>
      <c r="Y439" s="188">
        <v>100</v>
      </c>
    </row>
    <row r="440" spans="1:25" s="211" customFormat="1" ht="76.5" x14ac:dyDescent="0.2">
      <c r="A440" s="188">
        <v>42</v>
      </c>
      <c r="B440" s="188" t="s">
        <v>159</v>
      </c>
      <c r="C440" s="188" t="s">
        <v>845</v>
      </c>
      <c r="D440" s="188" t="s">
        <v>1090</v>
      </c>
      <c r="E440" s="189" t="s">
        <v>148</v>
      </c>
      <c r="F440" s="188" t="s">
        <v>1278</v>
      </c>
      <c r="G440" s="189" t="s">
        <v>1279</v>
      </c>
      <c r="H440" s="188">
        <v>263.98</v>
      </c>
      <c r="I440" s="188">
        <v>0</v>
      </c>
      <c r="J440" s="188" t="s">
        <v>192</v>
      </c>
      <c r="K440" s="188" t="s">
        <v>991</v>
      </c>
      <c r="L440" s="188" t="s">
        <v>462</v>
      </c>
      <c r="M440" s="188" t="s">
        <v>1794</v>
      </c>
      <c r="N440" s="188" t="s">
        <v>1601</v>
      </c>
      <c r="O440" s="189" t="s">
        <v>1319</v>
      </c>
      <c r="P440" s="260">
        <v>98457.890000000029</v>
      </c>
      <c r="Q440" s="188" t="s">
        <v>1466</v>
      </c>
      <c r="R440" s="260">
        <v>0</v>
      </c>
      <c r="S440" s="260">
        <v>98457.890000000029</v>
      </c>
      <c r="T440" s="260">
        <v>98457.890000000029</v>
      </c>
      <c r="U440" s="260">
        <v>98457.890000000029</v>
      </c>
      <c r="V440" s="260">
        <v>98457.890000000029</v>
      </c>
      <c r="W440" s="260">
        <v>98457.890000000029</v>
      </c>
      <c r="X440" s="188">
        <v>100</v>
      </c>
      <c r="Y440" s="188">
        <v>100</v>
      </c>
    </row>
    <row r="441" spans="1:25" s="211" customFormat="1" ht="76.5" x14ac:dyDescent="0.2">
      <c r="A441" s="188">
        <v>43</v>
      </c>
      <c r="B441" s="188" t="s">
        <v>159</v>
      </c>
      <c r="C441" s="188" t="s">
        <v>845</v>
      </c>
      <c r="D441" s="188" t="s">
        <v>1091</v>
      </c>
      <c r="E441" s="189" t="s">
        <v>694</v>
      </c>
      <c r="F441" s="188" t="s">
        <v>1278</v>
      </c>
      <c r="G441" s="189" t="s">
        <v>1279</v>
      </c>
      <c r="H441" s="188">
        <v>8</v>
      </c>
      <c r="I441" s="188">
        <v>0</v>
      </c>
      <c r="J441" s="188" t="s">
        <v>233</v>
      </c>
      <c r="K441" s="188" t="s">
        <v>991</v>
      </c>
      <c r="L441" s="188" t="s">
        <v>462</v>
      </c>
      <c r="M441" s="188" t="s">
        <v>1794</v>
      </c>
      <c r="N441" s="188" t="s">
        <v>1601</v>
      </c>
      <c r="O441" s="189" t="s">
        <v>1319</v>
      </c>
      <c r="P441" s="260">
        <v>255802.61000000007</v>
      </c>
      <c r="Q441" s="188" t="s">
        <v>1547</v>
      </c>
      <c r="R441" s="260">
        <v>0</v>
      </c>
      <c r="S441" s="260">
        <v>255802.61000000007</v>
      </c>
      <c r="T441" s="260">
        <v>255802.61000000007</v>
      </c>
      <c r="U441" s="260">
        <v>255802.61000000007</v>
      </c>
      <c r="V441" s="260">
        <v>255802.61000000007</v>
      </c>
      <c r="W441" s="260">
        <v>255802.61000000007</v>
      </c>
      <c r="X441" s="188">
        <v>100</v>
      </c>
      <c r="Y441" s="188">
        <v>100</v>
      </c>
    </row>
    <row r="442" spans="1:25" s="211" customFormat="1" ht="76.5" x14ac:dyDescent="0.2">
      <c r="A442" s="188">
        <v>44</v>
      </c>
      <c r="B442" s="188" t="s">
        <v>159</v>
      </c>
      <c r="C442" s="188" t="s">
        <v>845</v>
      </c>
      <c r="D442" s="188" t="s">
        <v>1595</v>
      </c>
      <c r="E442" s="189" t="s">
        <v>1596</v>
      </c>
      <c r="F442" s="188" t="s">
        <v>1275</v>
      </c>
      <c r="G442" s="189" t="s">
        <v>1179</v>
      </c>
      <c r="H442" s="188">
        <v>512</v>
      </c>
      <c r="I442" s="188">
        <v>0</v>
      </c>
      <c r="J442" s="188" t="s">
        <v>1597</v>
      </c>
      <c r="K442" s="188" t="s">
        <v>1564</v>
      </c>
      <c r="L442" s="188" t="s">
        <v>1567</v>
      </c>
      <c r="M442" s="188" t="s">
        <v>1564</v>
      </c>
      <c r="N442" s="188" t="s">
        <v>1567</v>
      </c>
      <c r="O442" s="189" t="s">
        <v>1319</v>
      </c>
      <c r="P442" s="260">
        <v>335965.82000000007</v>
      </c>
      <c r="Q442" s="188" t="s">
        <v>1598</v>
      </c>
      <c r="R442" s="260">
        <v>0</v>
      </c>
      <c r="S442" s="260">
        <v>335965.82000000007</v>
      </c>
      <c r="T442" s="260">
        <v>335965.82000000007</v>
      </c>
      <c r="U442" s="260">
        <v>335965.82000000007</v>
      </c>
      <c r="V442" s="260">
        <v>335965.82000000007</v>
      </c>
      <c r="W442" s="260">
        <v>335965.82000000007</v>
      </c>
      <c r="X442" s="188">
        <v>100</v>
      </c>
      <c r="Y442" s="188">
        <v>0</v>
      </c>
    </row>
    <row r="443" spans="1:25" s="211" customFormat="1" ht="76.5" x14ac:dyDescent="0.2">
      <c r="A443" s="188">
        <v>45</v>
      </c>
      <c r="B443" s="188" t="s">
        <v>159</v>
      </c>
      <c r="C443" s="188" t="s">
        <v>845</v>
      </c>
      <c r="D443" s="188" t="s">
        <v>1599</v>
      </c>
      <c r="E443" s="189" t="s">
        <v>1600</v>
      </c>
      <c r="F443" s="188" t="s">
        <v>1275</v>
      </c>
      <c r="G443" s="189" t="s">
        <v>1179</v>
      </c>
      <c r="H443" s="188">
        <v>450</v>
      </c>
      <c r="I443" s="188">
        <v>0</v>
      </c>
      <c r="J443" s="188" t="s">
        <v>192</v>
      </c>
      <c r="K443" s="188" t="s">
        <v>1601</v>
      </c>
      <c r="L443" s="188" t="s">
        <v>1602</v>
      </c>
      <c r="M443" s="188" t="s">
        <v>1601</v>
      </c>
      <c r="N443" s="188" t="s">
        <v>1602</v>
      </c>
      <c r="O443" s="189" t="s">
        <v>1319</v>
      </c>
      <c r="P443" s="260">
        <v>164975.60999999999</v>
      </c>
      <c r="Q443" s="188" t="s">
        <v>1592</v>
      </c>
      <c r="R443" s="260">
        <v>0</v>
      </c>
      <c r="S443" s="260">
        <v>164975.60999999999</v>
      </c>
      <c r="T443" s="260">
        <v>164975.60999999999</v>
      </c>
      <c r="U443" s="260">
        <v>164975.60999999999</v>
      </c>
      <c r="V443" s="260">
        <v>164975.60999999999</v>
      </c>
      <c r="W443" s="260">
        <v>164975.60999999999</v>
      </c>
      <c r="X443" s="188">
        <v>100</v>
      </c>
      <c r="Y443" s="188">
        <v>0</v>
      </c>
    </row>
    <row r="444" spans="1:25" s="211" customFormat="1" ht="76.5" x14ac:dyDescent="0.2">
      <c r="A444" s="188">
        <v>46</v>
      </c>
      <c r="B444" s="188" t="s">
        <v>159</v>
      </c>
      <c r="C444" s="188" t="s">
        <v>845</v>
      </c>
      <c r="D444" s="188" t="s">
        <v>1603</v>
      </c>
      <c r="E444" s="189" t="s">
        <v>694</v>
      </c>
      <c r="F444" s="188" t="s">
        <v>1209</v>
      </c>
      <c r="G444" s="189" t="s">
        <v>1397</v>
      </c>
      <c r="H444" s="188">
        <v>2</v>
      </c>
      <c r="I444" s="188">
        <v>0</v>
      </c>
      <c r="J444" s="188" t="s">
        <v>233</v>
      </c>
      <c r="K444" s="188" t="s">
        <v>1285</v>
      </c>
      <c r="L444" s="188" t="s">
        <v>559</v>
      </c>
      <c r="M444" s="188" t="s">
        <v>1164</v>
      </c>
      <c r="N444" s="188" t="s">
        <v>1021</v>
      </c>
      <c r="O444" s="189" t="s">
        <v>1319</v>
      </c>
      <c r="P444" s="260">
        <v>77905.99000000002</v>
      </c>
      <c r="Q444" s="188" t="s">
        <v>1462</v>
      </c>
      <c r="R444" s="260">
        <v>0</v>
      </c>
      <c r="S444" s="260">
        <v>77905.99000000002</v>
      </c>
      <c r="T444" s="260">
        <v>77905.99000000002</v>
      </c>
      <c r="U444" s="260">
        <v>77905.99000000002</v>
      </c>
      <c r="V444" s="260">
        <v>77905.99000000002</v>
      </c>
      <c r="W444" s="260">
        <v>77905.99000000002</v>
      </c>
      <c r="X444" s="188">
        <v>100</v>
      </c>
      <c r="Y444" s="188">
        <v>0</v>
      </c>
    </row>
    <row r="445" spans="1:25" s="211" customFormat="1" ht="12.75" x14ac:dyDescent="0.2">
      <c r="A445" s="259" t="s">
        <v>1276</v>
      </c>
      <c r="B445" s="188"/>
      <c r="C445" s="188"/>
      <c r="D445" s="188"/>
      <c r="E445" s="189"/>
      <c r="F445" s="188">
        <v>46</v>
      </c>
      <c r="G445" s="189"/>
      <c r="H445" s="188"/>
      <c r="I445" s="188"/>
      <c r="J445" s="188"/>
      <c r="K445" s="188"/>
      <c r="L445" s="188"/>
      <c r="M445" s="188"/>
      <c r="N445" s="188"/>
      <c r="O445" s="189"/>
      <c r="P445" s="260"/>
      <c r="Q445" s="188"/>
      <c r="R445" s="260"/>
      <c r="S445" s="260"/>
      <c r="T445" s="260"/>
      <c r="U445" s="260"/>
      <c r="V445" s="260"/>
      <c r="W445" s="260"/>
      <c r="X445" s="188"/>
      <c r="Y445" s="188"/>
    </row>
    <row r="446" spans="1:25" s="211" customFormat="1" ht="12.75" x14ac:dyDescent="0.2">
      <c r="A446" s="259" t="s">
        <v>1604</v>
      </c>
      <c r="B446" s="188"/>
      <c r="C446" s="188"/>
      <c r="D446" s="188"/>
      <c r="E446" s="189"/>
      <c r="F446" s="188"/>
      <c r="G446" s="189"/>
      <c r="H446" s="188"/>
      <c r="I446" s="188"/>
      <c r="J446" s="188"/>
      <c r="K446" s="188"/>
      <c r="L446" s="188"/>
      <c r="M446" s="188"/>
      <c r="N446" s="188"/>
      <c r="O446" s="189"/>
      <c r="P446" s="260"/>
      <c r="Q446" s="188"/>
      <c r="R446" s="260"/>
      <c r="S446" s="260"/>
      <c r="T446" s="260"/>
      <c r="U446" s="260"/>
      <c r="V446" s="260"/>
      <c r="W446" s="260"/>
      <c r="X446" s="188"/>
      <c r="Y446" s="188"/>
    </row>
    <row r="447" spans="1:25" s="211" customFormat="1" ht="25.5" x14ac:dyDescent="0.2">
      <c r="A447" s="188">
        <v>1</v>
      </c>
      <c r="B447" s="188" t="s">
        <v>477</v>
      </c>
      <c r="C447" s="188" t="s">
        <v>591</v>
      </c>
      <c r="D447" s="188" t="s">
        <v>1605</v>
      </c>
      <c r="E447" s="189" t="s">
        <v>1606</v>
      </c>
      <c r="F447" s="188" t="s">
        <v>1275</v>
      </c>
      <c r="G447" s="189" t="s">
        <v>1179</v>
      </c>
      <c r="H447" s="188">
        <v>1</v>
      </c>
      <c r="I447" s="188">
        <v>0</v>
      </c>
      <c r="J447" s="188" t="s">
        <v>312</v>
      </c>
      <c r="K447" s="188" t="s">
        <v>450</v>
      </c>
      <c r="L447" s="188" t="s">
        <v>592</v>
      </c>
      <c r="M447" s="188" t="s">
        <v>1181</v>
      </c>
      <c r="N447" s="188" t="s">
        <v>1181</v>
      </c>
      <c r="O447" s="189" t="s">
        <v>1182</v>
      </c>
      <c r="P447" s="260">
        <v>0</v>
      </c>
      <c r="Q447" s="188" t="s">
        <v>1183</v>
      </c>
      <c r="R447" s="260">
        <v>0</v>
      </c>
      <c r="S447" s="260">
        <v>0</v>
      </c>
      <c r="T447" s="260">
        <v>0</v>
      </c>
      <c r="U447" s="260">
        <v>0</v>
      </c>
      <c r="V447" s="260">
        <v>0</v>
      </c>
      <c r="W447" s="260">
        <v>0</v>
      </c>
      <c r="X447" s="188">
        <v>0</v>
      </c>
      <c r="Y447" s="188">
        <v>0</v>
      </c>
    </row>
    <row r="448" spans="1:25" s="211" customFormat="1" ht="25.5" x14ac:dyDescent="0.2">
      <c r="A448" s="188">
        <v>2</v>
      </c>
      <c r="B448" s="188" t="s">
        <v>535</v>
      </c>
      <c r="C448" s="188" t="s">
        <v>591</v>
      </c>
      <c r="D448" s="188" t="s">
        <v>310</v>
      </c>
      <c r="E448" s="189" t="s">
        <v>593</v>
      </c>
      <c r="F448" s="188" t="s">
        <v>1275</v>
      </c>
      <c r="G448" s="189" t="s">
        <v>1179</v>
      </c>
      <c r="H448" s="188">
        <v>2</v>
      </c>
      <c r="I448" s="188">
        <v>2</v>
      </c>
      <c r="J448" s="188" t="s">
        <v>312</v>
      </c>
      <c r="K448" s="188" t="s">
        <v>465</v>
      </c>
      <c r="L448" s="188" t="s">
        <v>466</v>
      </c>
      <c r="M448" s="188" t="s">
        <v>451</v>
      </c>
      <c r="N448" s="188" t="s">
        <v>466</v>
      </c>
      <c r="O448" s="189" t="s">
        <v>1292</v>
      </c>
      <c r="P448" s="260">
        <v>11664</v>
      </c>
      <c r="Q448" s="188" t="s">
        <v>1511</v>
      </c>
      <c r="R448" s="260">
        <v>0</v>
      </c>
      <c r="S448" s="260">
        <v>11664</v>
      </c>
      <c r="T448" s="260">
        <v>11664</v>
      </c>
      <c r="U448" s="260">
        <v>11664</v>
      </c>
      <c r="V448" s="260">
        <v>11664</v>
      </c>
      <c r="W448" s="260">
        <v>11664</v>
      </c>
      <c r="X448" s="188">
        <v>100</v>
      </c>
      <c r="Y448" s="188">
        <v>100</v>
      </c>
    </row>
    <row r="449" spans="1:25" s="211" customFormat="1" ht="25.5" x14ac:dyDescent="0.2">
      <c r="A449" s="188">
        <v>3</v>
      </c>
      <c r="B449" s="188" t="s">
        <v>594</v>
      </c>
      <c r="C449" s="188" t="s">
        <v>591</v>
      </c>
      <c r="D449" s="188" t="s">
        <v>595</v>
      </c>
      <c r="E449" s="189" t="s">
        <v>596</v>
      </c>
      <c r="F449" s="188" t="s">
        <v>1275</v>
      </c>
      <c r="G449" s="189" t="s">
        <v>1179</v>
      </c>
      <c r="H449" s="188">
        <v>2</v>
      </c>
      <c r="I449" s="188">
        <v>2</v>
      </c>
      <c r="J449" s="188" t="s">
        <v>312</v>
      </c>
      <c r="K449" s="188" t="s">
        <v>465</v>
      </c>
      <c r="L449" s="188" t="s">
        <v>451</v>
      </c>
      <c r="M449" s="188" t="s">
        <v>465</v>
      </c>
      <c r="N449" s="188" t="s">
        <v>451</v>
      </c>
      <c r="O449" s="189" t="s">
        <v>1211</v>
      </c>
      <c r="P449" s="260">
        <v>13968</v>
      </c>
      <c r="Q449" s="188" t="s">
        <v>1561</v>
      </c>
      <c r="R449" s="260">
        <v>0</v>
      </c>
      <c r="S449" s="260">
        <v>13968</v>
      </c>
      <c r="T449" s="260">
        <v>13968</v>
      </c>
      <c r="U449" s="260">
        <v>13968</v>
      </c>
      <c r="V449" s="260">
        <v>13968</v>
      </c>
      <c r="W449" s="260">
        <v>13968</v>
      </c>
      <c r="X449" s="188">
        <v>100</v>
      </c>
      <c r="Y449" s="188">
        <v>100</v>
      </c>
    </row>
    <row r="450" spans="1:25" s="211" customFormat="1" ht="25.5" x14ac:dyDescent="0.2">
      <c r="A450" s="188">
        <v>4</v>
      </c>
      <c r="B450" s="188" t="s">
        <v>161</v>
      </c>
      <c r="C450" s="188" t="s">
        <v>591</v>
      </c>
      <c r="D450" s="188" t="s">
        <v>311</v>
      </c>
      <c r="E450" s="189" t="s">
        <v>597</v>
      </c>
      <c r="F450" s="188" t="s">
        <v>1275</v>
      </c>
      <c r="G450" s="189" t="s">
        <v>1179</v>
      </c>
      <c r="H450" s="188">
        <v>1</v>
      </c>
      <c r="I450" s="188">
        <v>1</v>
      </c>
      <c r="J450" s="188" t="s">
        <v>312</v>
      </c>
      <c r="K450" s="188" t="s">
        <v>465</v>
      </c>
      <c r="L450" s="188" t="s">
        <v>451</v>
      </c>
      <c r="M450" s="188" t="s">
        <v>465</v>
      </c>
      <c r="N450" s="188" t="s">
        <v>451</v>
      </c>
      <c r="O450" s="189" t="s">
        <v>1211</v>
      </c>
      <c r="P450" s="260">
        <v>10342</v>
      </c>
      <c r="Q450" s="188" t="s">
        <v>1561</v>
      </c>
      <c r="R450" s="260">
        <v>0</v>
      </c>
      <c r="S450" s="260">
        <v>10342</v>
      </c>
      <c r="T450" s="260">
        <v>10342</v>
      </c>
      <c r="U450" s="260">
        <v>10342</v>
      </c>
      <c r="V450" s="260">
        <v>10342</v>
      </c>
      <c r="W450" s="260">
        <v>10342</v>
      </c>
      <c r="X450" s="188">
        <v>100</v>
      </c>
      <c r="Y450" s="188">
        <v>100</v>
      </c>
    </row>
    <row r="451" spans="1:25" s="211" customFormat="1" ht="25.5" x14ac:dyDescent="0.2">
      <c r="A451" s="188">
        <v>5</v>
      </c>
      <c r="B451" s="188" t="s">
        <v>309</v>
      </c>
      <c r="C451" s="188" t="s">
        <v>591</v>
      </c>
      <c r="D451" s="188" t="s">
        <v>314</v>
      </c>
      <c r="E451" s="189" t="s">
        <v>598</v>
      </c>
      <c r="F451" s="188" t="s">
        <v>1275</v>
      </c>
      <c r="G451" s="189" t="s">
        <v>1179</v>
      </c>
      <c r="H451" s="188">
        <v>1</v>
      </c>
      <c r="I451" s="188">
        <v>1</v>
      </c>
      <c r="J451" s="188" t="s">
        <v>312</v>
      </c>
      <c r="K451" s="188" t="s">
        <v>465</v>
      </c>
      <c r="L451" s="188" t="s">
        <v>451</v>
      </c>
      <c r="M451" s="188" t="s">
        <v>465</v>
      </c>
      <c r="N451" s="188" t="s">
        <v>451</v>
      </c>
      <c r="O451" s="189" t="s">
        <v>1211</v>
      </c>
      <c r="P451" s="260">
        <v>10342</v>
      </c>
      <c r="Q451" s="188" t="s">
        <v>1561</v>
      </c>
      <c r="R451" s="260">
        <v>0</v>
      </c>
      <c r="S451" s="260">
        <v>10342</v>
      </c>
      <c r="T451" s="260">
        <v>10342</v>
      </c>
      <c r="U451" s="260">
        <v>10342</v>
      </c>
      <c r="V451" s="260">
        <v>10342</v>
      </c>
      <c r="W451" s="260">
        <v>10342</v>
      </c>
      <c r="X451" s="188">
        <v>100</v>
      </c>
      <c r="Y451" s="188">
        <v>100</v>
      </c>
    </row>
    <row r="452" spans="1:25" s="211" customFormat="1" ht="38.25" x14ac:dyDescent="0.2">
      <c r="A452" s="188">
        <v>6</v>
      </c>
      <c r="B452" s="188" t="s">
        <v>249</v>
      </c>
      <c r="C452" s="188" t="s">
        <v>591</v>
      </c>
      <c r="D452" s="188" t="s">
        <v>315</v>
      </c>
      <c r="E452" s="189" t="s">
        <v>599</v>
      </c>
      <c r="F452" s="188" t="s">
        <v>1275</v>
      </c>
      <c r="G452" s="189" t="s">
        <v>1179</v>
      </c>
      <c r="H452" s="188">
        <v>1</v>
      </c>
      <c r="I452" s="188">
        <v>1</v>
      </c>
      <c r="J452" s="188" t="s">
        <v>312</v>
      </c>
      <c r="K452" s="188" t="s">
        <v>465</v>
      </c>
      <c r="L452" s="188" t="s">
        <v>451</v>
      </c>
      <c r="M452" s="188" t="s">
        <v>465</v>
      </c>
      <c r="N452" s="188" t="s">
        <v>451</v>
      </c>
      <c r="O452" s="189" t="s">
        <v>1211</v>
      </c>
      <c r="P452" s="260">
        <v>8136</v>
      </c>
      <c r="Q452" s="188" t="s">
        <v>1561</v>
      </c>
      <c r="R452" s="260">
        <v>0</v>
      </c>
      <c r="S452" s="260">
        <v>8136</v>
      </c>
      <c r="T452" s="260">
        <v>8136</v>
      </c>
      <c r="U452" s="260">
        <v>8136</v>
      </c>
      <c r="V452" s="260">
        <v>8136</v>
      </c>
      <c r="W452" s="260">
        <v>8136</v>
      </c>
      <c r="X452" s="188">
        <v>100</v>
      </c>
      <c r="Y452" s="188">
        <v>100</v>
      </c>
    </row>
    <row r="453" spans="1:25" s="211" customFormat="1" ht="51" x14ac:dyDescent="0.2">
      <c r="A453" s="188">
        <v>7</v>
      </c>
      <c r="B453" s="188" t="s">
        <v>333</v>
      </c>
      <c r="C453" s="188" t="s">
        <v>591</v>
      </c>
      <c r="D453" s="188" t="s">
        <v>846</v>
      </c>
      <c r="E453" s="189" t="s">
        <v>1607</v>
      </c>
      <c r="F453" s="188" t="s">
        <v>1275</v>
      </c>
      <c r="G453" s="189" t="s">
        <v>1179</v>
      </c>
      <c r="H453" s="188">
        <v>1</v>
      </c>
      <c r="I453" s="188">
        <v>1</v>
      </c>
      <c r="J453" s="188" t="s">
        <v>300</v>
      </c>
      <c r="K453" s="188" t="s">
        <v>567</v>
      </c>
      <c r="L453" s="188" t="s">
        <v>487</v>
      </c>
      <c r="M453" s="188" t="s">
        <v>826</v>
      </c>
      <c r="N453" s="188" t="s">
        <v>487</v>
      </c>
      <c r="O453" s="189" t="s">
        <v>1211</v>
      </c>
      <c r="P453" s="260">
        <v>37903.000000000007</v>
      </c>
      <c r="Q453" s="188" t="s">
        <v>1308</v>
      </c>
      <c r="R453" s="260">
        <v>0</v>
      </c>
      <c r="S453" s="260">
        <v>37903.000000000007</v>
      </c>
      <c r="T453" s="260">
        <v>37903.000000000007</v>
      </c>
      <c r="U453" s="260">
        <v>37903.000000000007</v>
      </c>
      <c r="V453" s="260">
        <v>37903.000000000007</v>
      </c>
      <c r="W453" s="260">
        <v>37903.000000000007</v>
      </c>
      <c r="X453" s="188">
        <v>100</v>
      </c>
      <c r="Y453" s="188">
        <v>100</v>
      </c>
    </row>
    <row r="454" spans="1:25" s="211" customFormat="1" ht="51" x14ac:dyDescent="0.2">
      <c r="A454" s="188">
        <v>8</v>
      </c>
      <c r="B454" s="188" t="s">
        <v>249</v>
      </c>
      <c r="C454" s="188" t="s">
        <v>591</v>
      </c>
      <c r="D454" s="188" t="s">
        <v>847</v>
      </c>
      <c r="E454" s="189" t="s">
        <v>1608</v>
      </c>
      <c r="F454" s="188" t="s">
        <v>1275</v>
      </c>
      <c r="G454" s="189" t="s">
        <v>1179</v>
      </c>
      <c r="H454" s="188">
        <v>1</v>
      </c>
      <c r="I454" s="188">
        <v>1</v>
      </c>
      <c r="J454" s="188" t="s">
        <v>300</v>
      </c>
      <c r="K454" s="188" t="s">
        <v>567</v>
      </c>
      <c r="L454" s="188" t="s">
        <v>487</v>
      </c>
      <c r="M454" s="188" t="s">
        <v>567</v>
      </c>
      <c r="N454" s="188" t="s">
        <v>487</v>
      </c>
      <c r="O454" s="189" t="s">
        <v>1211</v>
      </c>
      <c r="P454" s="260">
        <v>8958.6799999999985</v>
      </c>
      <c r="Q454" s="188" t="s">
        <v>1430</v>
      </c>
      <c r="R454" s="260">
        <v>0</v>
      </c>
      <c r="S454" s="260">
        <v>8958.6799999999985</v>
      </c>
      <c r="T454" s="260">
        <v>8958.6799999999985</v>
      </c>
      <c r="U454" s="260">
        <v>8958.6799999999985</v>
      </c>
      <c r="V454" s="260">
        <v>8958.6799999999985</v>
      </c>
      <c r="W454" s="260">
        <v>8958.6799999999985</v>
      </c>
      <c r="X454" s="188">
        <v>100</v>
      </c>
      <c r="Y454" s="188">
        <v>100</v>
      </c>
    </row>
    <row r="455" spans="1:25" s="211" customFormat="1" ht="51" x14ac:dyDescent="0.2">
      <c r="A455" s="188">
        <v>9</v>
      </c>
      <c r="B455" s="188" t="s">
        <v>594</v>
      </c>
      <c r="C455" s="188" t="s">
        <v>591</v>
      </c>
      <c r="D455" s="188" t="s">
        <v>848</v>
      </c>
      <c r="E455" s="189" t="s">
        <v>1609</v>
      </c>
      <c r="F455" s="188" t="s">
        <v>1275</v>
      </c>
      <c r="G455" s="189" t="s">
        <v>1179</v>
      </c>
      <c r="H455" s="188">
        <v>1</v>
      </c>
      <c r="I455" s="188">
        <v>1</v>
      </c>
      <c r="J455" s="188" t="s">
        <v>300</v>
      </c>
      <c r="K455" s="188" t="s">
        <v>567</v>
      </c>
      <c r="L455" s="188" t="s">
        <v>487</v>
      </c>
      <c r="M455" s="188" t="s">
        <v>567</v>
      </c>
      <c r="N455" s="188" t="s">
        <v>487</v>
      </c>
      <c r="O455" s="189" t="s">
        <v>1211</v>
      </c>
      <c r="P455" s="260">
        <v>13801.449999999999</v>
      </c>
      <c r="Q455" s="188" t="s">
        <v>1610</v>
      </c>
      <c r="R455" s="260">
        <v>0</v>
      </c>
      <c r="S455" s="260">
        <v>13801.449999999999</v>
      </c>
      <c r="T455" s="260">
        <v>13801.449999999999</v>
      </c>
      <c r="U455" s="260">
        <v>13801.449999999999</v>
      </c>
      <c r="V455" s="260">
        <v>13801.449999999999</v>
      </c>
      <c r="W455" s="260">
        <v>13801.449999999999</v>
      </c>
      <c r="X455" s="188">
        <v>100</v>
      </c>
      <c r="Y455" s="188">
        <v>0</v>
      </c>
    </row>
    <row r="456" spans="1:25" s="211" customFormat="1" ht="51" x14ac:dyDescent="0.2">
      <c r="A456" s="188">
        <v>10</v>
      </c>
      <c r="B456" s="188" t="s">
        <v>313</v>
      </c>
      <c r="C456" s="188" t="s">
        <v>591</v>
      </c>
      <c r="D456" s="188" t="s">
        <v>849</v>
      </c>
      <c r="E456" s="189" t="s">
        <v>1611</v>
      </c>
      <c r="F456" s="188" t="s">
        <v>1275</v>
      </c>
      <c r="G456" s="189" t="s">
        <v>1179</v>
      </c>
      <c r="H456" s="188">
        <v>1</v>
      </c>
      <c r="I456" s="188">
        <v>1</v>
      </c>
      <c r="J456" s="188" t="s">
        <v>300</v>
      </c>
      <c r="K456" s="188" t="s">
        <v>567</v>
      </c>
      <c r="L456" s="188" t="s">
        <v>487</v>
      </c>
      <c r="M456" s="188" t="s">
        <v>567</v>
      </c>
      <c r="N456" s="188" t="s">
        <v>487</v>
      </c>
      <c r="O456" s="189" t="s">
        <v>1182</v>
      </c>
      <c r="P456" s="260">
        <v>4700</v>
      </c>
      <c r="Q456" s="188" t="s">
        <v>1300</v>
      </c>
      <c r="R456" s="260">
        <v>0</v>
      </c>
      <c r="S456" s="260">
        <v>4700</v>
      </c>
      <c r="T456" s="260">
        <v>4700</v>
      </c>
      <c r="U456" s="260">
        <v>4700</v>
      </c>
      <c r="V456" s="260">
        <v>4700</v>
      </c>
      <c r="W456" s="260">
        <v>4700</v>
      </c>
      <c r="X456" s="188">
        <v>100</v>
      </c>
      <c r="Y456" s="188">
        <v>100</v>
      </c>
    </row>
    <row r="457" spans="1:25" s="211" customFormat="1" ht="51" x14ac:dyDescent="0.2">
      <c r="A457" s="188">
        <v>11</v>
      </c>
      <c r="B457" s="188" t="s">
        <v>594</v>
      </c>
      <c r="C457" s="188" t="s">
        <v>591</v>
      </c>
      <c r="D457" s="188" t="s">
        <v>850</v>
      </c>
      <c r="E457" s="189" t="s">
        <v>1609</v>
      </c>
      <c r="F457" s="188" t="s">
        <v>1275</v>
      </c>
      <c r="G457" s="189" t="s">
        <v>1179</v>
      </c>
      <c r="H457" s="188">
        <v>1</v>
      </c>
      <c r="I457" s="188">
        <v>1</v>
      </c>
      <c r="J457" s="188" t="s">
        <v>300</v>
      </c>
      <c r="K457" s="188" t="s">
        <v>567</v>
      </c>
      <c r="L457" s="188" t="s">
        <v>487</v>
      </c>
      <c r="M457" s="188" t="s">
        <v>567</v>
      </c>
      <c r="N457" s="188" t="s">
        <v>487</v>
      </c>
      <c r="O457" s="189" t="s">
        <v>1182</v>
      </c>
      <c r="P457" s="260">
        <v>51511.220000000008</v>
      </c>
      <c r="Q457" s="188" t="s">
        <v>1308</v>
      </c>
      <c r="R457" s="260">
        <v>0</v>
      </c>
      <c r="S457" s="260">
        <v>51511.220000000008</v>
      </c>
      <c r="T457" s="260">
        <v>51511.220000000008</v>
      </c>
      <c r="U457" s="260">
        <v>51511.220000000008</v>
      </c>
      <c r="V457" s="260">
        <v>51511.220000000008</v>
      </c>
      <c r="W457" s="260">
        <v>51511.220000000008</v>
      </c>
      <c r="X457" s="188">
        <v>100</v>
      </c>
      <c r="Y457" s="188">
        <v>100</v>
      </c>
    </row>
    <row r="458" spans="1:25" s="211" customFormat="1" ht="51" x14ac:dyDescent="0.2">
      <c r="A458" s="188">
        <v>12</v>
      </c>
      <c r="B458" s="188" t="s">
        <v>168</v>
      </c>
      <c r="C458" s="188" t="s">
        <v>591</v>
      </c>
      <c r="D458" s="188" t="s">
        <v>851</v>
      </c>
      <c r="E458" s="189" t="s">
        <v>1612</v>
      </c>
      <c r="F458" s="188" t="s">
        <v>1275</v>
      </c>
      <c r="G458" s="189" t="s">
        <v>1179</v>
      </c>
      <c r="H458" s="188">
        <v>1</v>
      </c>
      <c r="I458" s="188">
        <v>1</v>
      </c>
      <c r="J458" s="188" t="s">
        <v>300</v>
      </c>
      <c r="K458" s="188" t="s">
        <v>567</v>
      </c>
      <c r="L458" s="188" t="s">
        <v>487</v>
      </c>
      <c r="M458" s="188" t="s">
        <v>567</v>
      </c>
      <c r="N458" s="188" t="s">
        <v>487</v>
      </c>
      <c r="O458" s="189" t="s">
        <v>376</v>
      </c>
      <c r="P458" s="260">
        <v>5995.0099999999993</v>
      </c>
      <c r="Q458" s="188" t="s">
        <v>1432</v>
      </c>
      <c r="R458" s="260">
        <v>0</v>
      </c>
      <c r="S458" s="260">
        <v>5995.0099999999993</v>
      </c>
      <c r="T458" s="260">
        <v>5995.0099999999993</v>
      </c>
      <c r="U458" s="260">
        <v>5995.0099999999993</v>
      </c>
      <c r="V458" s="260">
        <v>5995.0099999999993</v>
      </c>
      <c r="W458" s="260">
        <v>5995.0099999999993</v>
      </c>
      <c r="X458" s="188">
        <v>100</v>
      </c>
      <c r="Y458" s="188">
        <v>100</v>
      </c>
    </row>
    <row r="459" spans="1:25" s="211" customFormat="1" ht="51" x14ac:dyDescent="0.2">
      <c r="A459" s="188">
        <v>13</v>
      </c>
      <c r="B459" s="188" t="s">
        <v>309</v>
      </c>
      <c r="C459" s="188" t="s">
        <v>591</v>
      </c>
      <c r="D459" s="188" t="s">
        <v>852</v>
      </c>
      <c r="E459" s="189" t="s">
        <v>1613</v>
      </c>
      <c r="F459" s="188" t="s">
        <v>1275</v>
      </c>
      <c r="G459" s="189" t="s">
        <v>1179</v>
      </c>
      <c r="H459" s="188">
        <v>1</v>
      </c>
      <c r="I459" s="188">
        <v>1</v>
      </c>
      <c r="J459" s="188" t="s">
        <v>300</v>
      </c>
      <c r="K459" s="188" t="s">
        <v>567</v>
      </c>
      <c r="L459" s="188" t="s">
        <v>487</v>
      </c>
      <c r="M459" s="188" t="s">
        <v>567</v>
      </c>
      <c r="N459" s="188" t="s">
        <v>487</v>
      </c>
      <c r="O459" s="189" t="s">
        <v>1292</v>
      </c>
      <c r="P459" s="260">
        <v>7774.62</v>
      </c>
      <c r="Q459" s="188" t="s">
        <v>1430</v>
      </c>
      <c r="R459" s="260">
        <v>0</v>
      </c>
      <c r="S459" s="260">
        <v>7774.62</v>
      </c>
      <c r="T459" s="260">
        <v>7774.62</v>
      </c>
      <c r="U459" s="260">
        <v>7774.62</v>
      </c>
      <c r="V459" s="260">
        <v>7774.62</v>
      </c>
      <c r="W459" s="260">
        <v>7774.62</v>
      </c>
      <c r="X459" s="188">
        <v>100</v>
      </c>
      <c r="Y459" s="188">
        <v>100</v>
      </c>
    </row>
    <row r="460" spans="1:25" s="211" customFormat="1" ht="51" x14ac:dyDescent="0.2">
      <c r="A460" s="188">
        <v>14</v>
      </c>
      <c r="B460" s="188" t="s">
        <v>264</v>
      </c>
      <c r="C460" s="188" t="s">
        <v>591</v>
      </c>
      <c r="D460" s="188" t="s">
        <v>853</v>
      </c>
      <c r="E460" s="189" t="s">
        <v>1614</v>
      </c>
      <c r="F460" s="188" t="s">
        <v>1275</v>
      </c>
      <c r="G460" s="189" t="s">
        <v>1179</v>
      </c>
      <c r="H460" s="188">
        <v>1</v>
      </c>
      <c r="I460" s="188">
        <v>0</v>
      </c>
      <c r="J460" s="188" t="s">
        <v>300</v>
      </c>
      <c r="K460" s="188" t="s">
        <v>567</v>
      </c>
      <c r="L460" s="188" t="s">
        <v>487</v>
      </c>
      <c r="M460" s="188" t="s">
        <v>567</v>
      </c>
      <c r="N460" s="188" t="s">
        <v>487</v>
      </c>
      <c r="O460" s="189" t="s">
        <v>1615</v>
      </c>
      <c r="P460" s="260">
        <v>6346.2099999999991</v>
      </c>
      <c r="Q460" s="188" t="s">
        <v>1432</v>
      </c>
      <c r="R460" s="260">
        <v>0</v>
      </c>
      <c r="S460" s="260">
        <v>6346.2099999999991</v>
      </c>
      <c r="T460" s="260">
        <v>6346.2099999999991</v>
      </c>
      <c r="U460" s="260">
        <v>6346.2099999999991</v>
      </c>
      <c r="V460" s="260">
        <v>6346.2099999999991</v>
      </c>
      <c r="W460" s="260">
        <v>6346.2099999999991</v>
      </c>
      <c r="X460" s="188">
        <v>100</v>
      </c>
      <c r="Y460" s="188">
        <v>0</v>
      </c>
    </row>
    <row r="461" spans="1:25" s="211" customFormat="1" ht="51" x14ac:dyDescent="0.2">
      <c r="A461" s="188">
        <v>15</v>
      </c>
      <c r="B461" s="188" t="s">
        <v>594</v>
      </c>
      <c r="C461" s="188" t="s">
        <v>591</v>
      </c>
      <c r="D461" s="188" t="s">
        <v>854</v>
      </c>
      <c r="E461" s="189" t="s">
        <v>1609</v>
      </c>
      <c r="F461" s="188" t="s">
        <v>1275</v>
      </c>
      <c r="G461" s="189" t="s">
        <v>1179</v>
      </c>
      <c r="H461" s="188">
        <v>1</v>
      </c>
      <c r="I461" s="188">
        <v>1</v>
      </c>
      <c r="J461" s="188" t="s">
        <v>300</v>
      </c>
      <c r="K461" s="188" t="s">
        <v>567</v>
      </c>
      <c r="L461" s="188" t="s">
        <v>487</v>
      </c>
      <c r="M461" s="188" t="s">
        <v>567</v>
      </c>
      <c r="N461" s="188" t="s">
        <v>487</v>
      </c>
      <c r="O461" s="189" t="s">
        <v>1615</v>
      </c>
      <c r="P461" s="260">
        <v>3364.02</v>
      </c>
      <c r="Q461" s="188" t="s">
        <v>1300</v>
      </c>
      <c r="R461" s="260">
        <v>0</v>
      </c>
      <c r="S461" s="260">
        <v>3364.02</v>
      </c>
      <c r="T461" s="260">
        <v>3364.02</v>
      </c>
      <c r="U461" s="260">
        <v>3364.02</v>
      </c>
      <c r="V461" s="260">
        <v>3364.02</v>
      </c>
      <c r="W461" s="260">
        <v>3364.02</v>
      </c>
      <c r="X461" s="188">
        <v>100</v>
      </c>
      <c r="Y461" s="188">
        <v>100</v>
      </c>
    </row>
    <row r="462" spans="1:25" s="211" customFormat="1" ht="38.25" x14ac:dyDescent="0.2">
      <c r="A462" s="188">
        <v>16</v>
      </c>
      <c r="B462" s="188" t="s">
        <v>313</v>
      </c>
      <c r="C462" s="188" t="s">
        <v>591</v>
      </c>
      <c r="D462" s="188" t="s">
        <v>1092</v>
      </c>
      <c r="E462" s="189" t="s">
        <v>1616</v>
      </c>
      <c r="F462" s="188" t="s">
        <v>1275</v>
      </c>
      <c r="G462" s="189" t="s">
        <v>1179</v>
      </c>
      <c r="H462" s="188">
        <v>3</v>
      </c>
      <c r="I462" s="188">
        <v>3</v>
      </c>
      <c r="J462" s="188" t="s">
        <v>312</v>
      </c>
      <c r="K462" s="188" t="s">
        <v>556</v>
      </c>
      <c r="L462" s="188" t="s">
        <v>475</v>
      </c>
      <c r="M462" s="188" t="s">
        <v>556</v>
      </c>
      <c r="N462" s="188" t="s">
        <v>475</v>
      </c>
      <c r="O462" s="189" t="s">
        <v>1182</v>
      </c>
      <c r="P462" s="260">
        <v>5742</v>
      </c>
      <c r="Q462" s="188" t="s">
        <v>1432</v>
      </c>
      <c r="R462" s="260">
        <v>0</v>
      </c>
      <c r="S462" s="260">
        <v>5742</v>
      </c>
      <c r="T462" s="260">
        <v>5742</v>
      </c>
      <c r="U462" s="260">
        <v>5742</v>
      </c>
      <c r="V462" s="260">
        <v>5742</v>
      </c>
      <c r="W462" s="260">
        <v>5742</v>
      </c>
      <c r="X462" s="188">
        <v>100</v>
      </c>
      <c r="Y462" s="188">
        <v>100</v>
      </c>
    </row>
    <row r="463" spans="1:25" s="211" customFormat="1" ht="38.25" x14ac:dyDescent="0.2">
      <c r="A463" s="188">
        <v>17</v>
      </c>
      <c r="B463" s="188" t="s">
        <v>594</v>
      </c>
      <c r="C463" s="188" t="s">
        <v>591</v>
      </c>
      <c r="D463" s="188" t="s">
        <v>1093</v>
      </c>
      <c r="E463" s="189" t="s">
        <v>1617</v>
      </c>
      <c r="F463" s="188" t="s">
        <v>1275</v>
      </c>
      <c r="G463" s="189" t="s">
        <v>1179</v>
      </c>
      <c r="H463" s="188">
        <v>6</v>
      </c>
      <c r="I463" s="188">
        <v>6</v>
      </c>
      <c r="J463" s="188" t="s">
        <v>312</v>
      </c>
      <c r="K463" s="188" t="s">
        <v>556</v>
      </c>
      <c r="L463" s="188" t="s">
        <v>475</v>
      </c>
      <c r="M463" s="188" t="s">
        <v>556</v>
      </c>
      <c r="N463" s="188" t="s">
        <v>475</v>
      </c>
      <c r="O463" s="189" t="s">
        <v>1182</v>
      </c>
      <c r="P463" s="260">
        <v>16704</v>
      </c>
      <c r="Q463" s="188" t="s">
        <v>1610</v>
      </c>
      <c r="R463" s="260">
        <v>0</v>
      </c>
      <c r="S463" s="260">
        <v>16704</v>
      </c>
      <c r="T463" s="260">
        <v>16704</v>
      </c>
      <c r="U463" s="260">
        <v>16704</v>
      </c>
      <c r="V463" s="260">
        <v>16704</v>
      </c>
      <c r="W463" s="260">
        <v>16704</v>
      </c>
      <c r="X463" s="188">
        <v>100</v>
      </c>
      <c r="Y463" s="188">
        <v>100</v>
      </c>
    </row>
    <row r="464" spans="1:25" s="211" customFormat="1" ht="38.25" x14ac:dyDescent="0.2">
      <c r="A464" s="188">
        <v>18</v>
      </c>
      <c r="B464" s="188" t="s">
        <v>184</v>
      </c>
      <c r="C464" s="188" t="s">
        <v>591</v>
      </c>
      <c r="D464" s="188" t="s">
        <v>1094</v>
      </c>
      <c r="E464" s="189" t="s">
        <v>1618</v>
      </c>
      <c r="F464" s="188" t="s">
        <v>1275</v>
      </c>
      <c r="G464" s="189" t="s">
        <v>1179</v>
      </c>
      <c r="H464" s="188">
        <v>1</v>
      </c>
      <c r="I464" s="188">
        <v>1</v>
      </c>
      <c r="J464" s="188" t="s">
        <v>312</v>
      </c>
      <c r="K464" s="188" t="s">
        <v>556</v>
      </c>
      <c r="L464" s="188" t="s">
        <v>475</v>
      </c>
      <c r="M464" s="188" t="s">
        <v>556</v>
      </c>
      <c r="N464" s="188" t="s">
        <v>475</v>
      </c>
      <c r="O464" s="189" t="s">
        <v>1182</v>
      </c>
      <c r="P464" s="260">
        <v>4060</v>
      </c>
      <c r="Q464" s="188" t="s">
        <v>1300</v>
      </c>
      <c r="R464" s="260">
        <v>0</v>
      </c>
      <c r="S464" s="260">
        <v>4060</v>
      </c>
      <c r="T464" s="260">
        <v>4060</v>
      </c>
      <c r="U464" s="260">
        <v>4060</v>
      </c>
      <c r="V464" s="260">
        <v>4060</v>
      </c>
      <c r="W464" s="260">
        <v>4060</v>
      </c>
      <c r="X464" s="188">
        <v>100</v>
      </c>
      <c r="Y464" s="188">
        <v>100</v>
      </c>
    </row>
    <row r="465" spans="1:25" s="211" customFormat="1" ht="38.25" x14ac:dyDescent="0.2">
      <c r="A465" s="188">
        <v>19</v>
      </c>
      <c r="B465" s="188" t="s">
        <v>333</v>
      </c>
      <c r="C465" s="188" t="s">
        <v>591</v>
      </c>
      <c r="D465" s="188" t="s">
        <v>1095</v>
      </c>
      <c r="E465" s="189" t="s">
        <v>1619</v>
      </c>
      <c r="F465" s="188" t="s">
        <v>1275</v>
      </c>
      <c r="G465" s="189" t="s">
        <v>1179</v>
      </c>
      <c r="H465" s="188">
        <v>2</v>
      </c>
      <c r="I465" s="188">
        <v>2</v>
      </c>
      <c r="J465" s="188" t="s">
        <v>312</v>
      </c>
      <c r="K465" s="188" t="s">
        <v>556</v>
      </c>
      <c r="L465" s="188" t="s">
        <v>475</v>
      </c>
      <c r="M465" s="188" t="s">
        <v>556</v>
      </c>
      <c r="N465" s="188" t="s">
        <v>475</v>
      </c>
      <c r="O465" s="189" t="s">
        <v>1182</v>
      </c>
      <c r="P465" s="260">
        <v>4350</v>
      </c>
      <c r="Q465" s="188" t="s">
        <v>1308</v>
      </c>
      <c r="R465" s="260">
        <v>0</v>
      </c>
      <c r="S465" s="260">
        <v>4350</v>
      </c>
      <c r="T465" s="260">
        <v>4350</v>
      </c>
      <c r="U465" s="260">
        <v>4350</v>
      </c>
      <c r="V465" s="260">
        <v>4350</v>
      </c>
      <c r="W465" s="260">
        <v>4350</v>
      </c>
      <c r="X465" s="188">
        <v>100</v>
      </c>
      <c r="Y465" s="188">
        <v>100</v>
      </c>
    </row>
    <row r="466" spans="1:25" s="211" customFormat="1" ht="38.25" x14ac:dyDescent="0.2">
      <c r="A466" s="188">
        <v>20</v>
      </c>
      <c r="B466" s="188" t="s">
        <v>536</v>
      </c>
      <c r="C466" s="188" t="s">
        <v>591</v>
      </c>
      <c r="D466" s="188" t="s">
        <v>1096</v>
      </c>
      <c r="E466" s="189" t="s">
        <v>1620</v>
      </c>
      <c r="F466" s="188" t="s">
        <v>1275</v>
      </c>
      <c r="G466" s="189" t="s">
        <v>1179</v>
      </c>
      <c r="H466" s="188">
        <v>2</v>
      </c>
      <c r="I466" s="188">
        <v>2</v>
      </c>
      <c r="J466" s="188" t="s">
        <v>312</v>
      </c>
      <c r="K466" s="188" t="s">
        <v>556</v>
      </c>
      <c r="L466" s="188" t="s">
        <v>475</v>
      </c>
      <c r="M466" s="188" t="s">
        <v>556</v>
      </c>
      <c r="N466" s="188" t="s">
        <v>475</v>
      </c>
      <c r="O466" s="189" t="s">
        <v>1211</v>
      </c>
      <c r="P466" s="260">
        <v>19710.719999999998</v>
      </c>
      <c r="Q466" s="188" t="s">
        <v>1308</v>
      </c>
      <c r="R466" s="260">
        <v>0</v>
      </c>
      <c r="S466" s="260">
        <v>19710.719999999998</v>
      </c>
      <c r="T466" s="260">
        <v>19710.719999999998</v>
      </c>
      <c r="U466" s="260">
        <v>19710.719999999998</v>
      </c>
      <c r="V466" s="260">
        <v>19710.719999999998</v>
      </c>
      <c r="W466" s="260">
        <v>19710.719999999998</v>
      </c>
      <c r="X466" s="188">
        <v>100</v>
      </c>
      <c r="Y466" s="188">
        <v>100</v>
      </c>
    </row>
    <row r="467" spans="1:25" s="211" customFormat="1" ht="38.25" x14ac:dyDescent="0.2">
      <c r="A467" s="188">
        <v>21</v>
      </c>
      <c r="B467" s="188" t="s">
        <v>594</v>
      </c>
      <c r="C467" s="188" t="s">
        <v>591</v>
      </c>
      <c r="D467" s="188" t="s">
        <v>1097</v>
      </c>
      <c r="E467" s="189" t="s">
        <v>1621</v>
      </c>
      <c r="F467" s="188" t="s">
        <v>1275</v>
      </c>
      <c r="G467" s="189" t="s">
        <v>1179</v>
      </c>
      <c r="H467" s="188">
        <v>1</v>
      </c>
      <c r="I467" s="188">
        <v>1</v>
      </c>
      <c r="J467" s="188" t="s">
        <v>312</v>
      </c>
      <c r="K467" s="188" t="s">
        <v>556</v>
      </c>
      <c r="L467" s="188" t="s">
        <v>475</v>
      </c>
      <c r="M467" s="188" t="s">
        <v>556</v>
      </c>
      <c r="N467" s="188" t="s">
        <v>475</v>
      </c>
      <c r="O467" s="189" t="s">
        <v>1211</v>
      </c>
      <c r="P467" s="260">
        <v>8690.7199999999993</v>
      </c>
      <c r="Q467" s="188" t="s">
        <v>1300</v>
      </c>
      <c r="R467" s="260">
        <v>0</v>
      </c>
      <c r="S467" s="260">
        <v>8690.7199999999993</v>
      </c>
      <c r="T467" s="260">
        <v>8690.7199999999993</v>
      </c>
      <c r="U467" s="260">
        <v>8690.7199999999993</v>
      </c>
      <c r="V467" s="260">
        <v>8690.7199999999993</v>
      </c>
      <c r="W467" s="260">
        <v>8690.7199999999993</v>
      </c>
      <c r="X467" s="188">
        <v>100</v>
      </c>
      <c r="Y467" s="188">
        <v>100</v>
      </c>
    </row>
    <row r="468" spans="1:25" s="211" customFormat="1" ht="38.25" x14ac:dyDescent="0.2">
      <c r="A468" s="188">
        <v>22</v>
      </c>
      <c r="B468" s="188" t="s">
        <v>313</v>
      </c>
      <c r="C468" s="188" t="s">
        <v>591</v>
      </c>
      <c r="D468" s="188" t="s">
        <v>1098</v>
      </c>
      <c r="E468" s="189" t="s">
        <v>1622</v>
      </c>
      <c r="F468" s="188" t="s">
        <v>1275</v>
      </c>
      <c r="G468" s="189" t="s">
        <v>1179</v>
      </c>
      <c r="H468" s="188">
        <v>1</v>
      </c>
      <c r="I468" s="188">
        <v>1</v>
      </c>
      <c r="J468" s="188" t="s">
        <v>312</v>
      </c>
      <c r="K468" s="188" t="s">
        <v>556</v>
      </c>
      <c r="L468" s="188" t="s">
        <v>475</v>
      </c>
      <c r="M468" s="188" t="s">
        <v>556</v>
      </c>
      <c r="N468" s="188" t="s">
        <v>475</v>
      </c>
      <c r="O468" s="189" t="s">
        <v>1211</v>
      </c>
      <c r="P468" s="260">
        <v>12296</v>
      </c>
      <c r="Q468" s="188" t="s">
        <v>1300</v>
      </c>
      <c r="R468" s="260">
        <v>0</v>
      </c>
      <c r="S468" s="260">
        <v>12296</v>
      </c>
      <c r="T468" s="260">
        <v>12296</v>
      </c>
      <c r="U468" s="260">
        <v>12296</v>
      </c>
      <c r="V468" s="260">
        <v>12296</v>
      </c>
      <c r="W468" s="260">
        <v>12296</v>
      </c>
      <c r="X468" s="188">
        <v>100</v>
      </c>
      <c r="Y468" s="188">
        <v>100</v>
      </c>
    </row>
    <row r="469" spans="1:25" s="211" customFormat="1" ht="76.5" x14ac:dyDescent="0.2">
      <c r="A469" s="188">
        <v>23</v>
      </c>
      <c r="B469" s="188" t="s">
        <v>159</v>
      </c>
      <c r="C469" s="188" t="s">
        <v>591</v>
      </c>
      <c r="D469" s="188" t="s">
        <v>1623</v>
      </c>
      <c r="E469" s="189" t="s">
        <v>1624</v>
      </c>
      <c r="F469" s="188" t="s">
        <v>1275</v>
      </c>
      <c r="G469" s="189" t="s">
        <v>1179</v>
      </c>
      <c r="H469" s="188">
        <v>3</v>
      </c>
      <c r="I469" s="188">
        <v>0</v>
      </c>
      <c r="J469" s="188" t="s">
        <v>312</v>
      </c>
      <c r="K469" s="188" t="s">
        <v>499</v>
      </c>
      <c r="L469" s="188" t="s">
        <v>462</v>
      </c>
      <c r="M469" s="188" t="s">
        <v>1465</v>
      </c>
      <c r="N469" s="188" t="s">
        <v>504</v>
      </c>
      <c r="O469" s="189" t="s">
        <v>1319</v>
      </c>
      <c r="P469" s="260">
        <v>37611.839999999997</v>
      </c>
      <c r="Q469" s="188" t="s">
        <v>1432</v>
      </c>
      <c r="R469" s="260">
        <v>0</v>
      </c>
      <c r="S469" s="260">
        <v>37611.839999999997</v>
      </c>
      <c r="T469" s="260">
        <v>37611.839999999997</v>
      </c>
      <c r="U469" s="260">
        <v>37611.839999999997</v>
      </c>
      <c r="V469" s="260">
        <v>37611.839999999997</v>
      </c>
      <c r="W469" s="260">
        <v>37611.839999999997</v>
      </c>
      <c r="X469" s="188">
        <v>100</v>
      </c>
      <c r="Y469" s="188">
        <v>0</v>
      </c>
    </row>
    <row r="470" spans="1:25" s="211" customFormat="1" ht="76.5" x14ac:dyDescent="0.2">
      <c r="A470" s="188">
        <v>24</v>
      </c>
      <c r="B470" s="188" t="s">
        <v>159</v>
      </c>
      <c r="C470" s="188" t="s">
        <v>591</v>
      </c>
      <c r="D470" s="188" t="s">
        <v>1625</v>
      </c>
      <c r="E470" s="189" t="s">
        <v>1626</v>
      </c>
      <c r="F470" s="188" t="s">
        <v>1275</v>
      </c>
      <c r="G470" s="189" t="s">
        <v>1179</v>
      </c>
      <c r="H470" s="188">
        <v>16</v>
      </c>
      <c r="I470" s="188">
        <v>0</v>
      </c>
      <c r="J470" s="188" t="s">
        <v>312</v>
      </c>
      <c r="K470" s="188" t="s">
        <v>499</v>
      </c>
      <c r="L470" s="188" t="s">
        <v>462</v>
      </c>
      <c r="M470" s="188" t="s">
        <v>1285</v>
      </c>
      <c r="N470" s="188" t="s">
        <v>1021</v>
      </c>
      <c r="O470" s="189" t="s">
        <v>1319</v>
      </c>
      <c r="P470" s="260">
        <v>291887.60000000009</v>
      </c>
      <c r="Q470" s="188" t="s">
        <v>1431</v>
      </c>
      <c r="R470" s="260">
        <v>0</v>
      </c>
      <c r="S470" s="260">
        <v>291887.60000000009</v>
      </c>
      <c r="T470" s="260">
        <v>291887.60000000009</v>
      </c>
      <c r="U470" s="260">
        <v>291887.60000000009</v>
      </c>
      <c r="V470" s="260">
        <v>291887.60000000009</v>
      </c>
      <c r="W470" s="260">
        <v>291887.60000000009</v>
      </c>
      <c r="X470" s="188">
        <v>100</v>
      </c>
      <c r="Y470" s="188">
        <v>0</v>
      </c>
    </row>
    <row r="471" spans="1:25" s="211" customFormat="1" ht="76.5" x14ac:dyDescent="0.2">
      <c r="A471" s="188">
        <v>25</v>
      </c>
      <c r="B471" s="188" t="s">
        <v>159</v>
      </c>
      <c r="C471" s="188" t="s">
        <v>591</v>
      </c>
      <c r="D471" s="188" t="s">
        <v>1627</v>
      </c>
      <c r="E471" s="189" t="s">
        <v>1628</v>
      </c>
      <c r="F471" s="188" t="s">
        <v>1275</v>
      </c>
      <c r="G471" s="189" t="s">
        <v>1179</v>
      </c>
      <c r="H471" s="188">
        <v>20</v>
      </c>
      <c r="I471" s="188">
        <v>20</v>
      </c>
      <c r="J471" s="188" t="s">
        <v>312</v>
      </c>
      <c r="K471" s="188" t="s">
        <v>499</v>
      </c>
      <c r="L471" s="188" t="s">
        <v>462</v>
      </c>
      <c r="M471" s="188" t="s">
        <v>1465</v>
      </c>
      <c r="N471" s="188" t="s">
        <v>504</v>
      </c>
      <c r="O471" s="189" t="s">
        <v>1319</v>
      </c>
      <c r="P471" s="260">
        <v>70619.60000000002</v>
      </c>
      <c r="Q471" s="188" t="s">
        <v>1561</v>
      </c>
      <c r="R471" s="260">
        <v>0</v>
      </c>
      <c r="S471" s="260">
        <v>70619.60000000002</v>
      </c>
      <c r="T471" s="260">
        <v>70619.60000000002</v>
      </c>
      <c r="U471" s="260">
        <v>70619.60000000002</v>
      </c>
      <c r="V471" s="260">
        <v>70619.60000000002</v>
      </c>
      <c r="W471" s="260">
        <v>70619.60000000002</v>
      </c>
      <c r="X471" s="188">
        <v>100</v>
      </c>
      <c r="Y471" s="188">
        <v>100</v>
      </c>
    </row>
    <row r="472" spans="1:25" s="211" customFormat="1" ht="12.75" x14ac:dyDescent="0.2">
      <c r="A472" s="259" t="s">
        <v>1276</v>
      </c>
      <c r="B472" s="188"/>
      <c r="C472" s="188"/>
      <c r="D472" s="188"/>
      <c r="E472" s="189"/>
      <c r="F472" s="188">
        <v>25</v>
      </c>
      <c r="G472" s="189"/>
      <c r="H472" s="188"/>
      <c r="I472" s="188"/>
      <c r="J472" s="188"/>
      <c r="K472" s="188"/>
      <c r="L472" s="188"/>
      <c r="M472" s="188"/>
      <c r="N472" s="188"/>
      <c r="O472" s="189"/>
      <c r="P472" s="260"/>
      <c r="Q472" s="188"/>
      <c r="R472" s="260"/>
      <c r="S472" s="260"/>
      <c r="T472" s="260"/>
      <c r="U472" s="260"/>
      <c r="V472" s="260"/>
      <c r="W472" s="260"/>
      <c r="X472" s="188"/>
      <c r="Y472" s="188"/>
    </row>
    <row r="473" spans="1:25" s="211" customFormat="1" ht="12.75" x14ac:dyDescent="0.2">
      <c r="A473" s="259" t="s">
        <v>1629</v>
      </c>
      <c r="B473" s="188"/>
      <c r="C473" s="188"/>
      <c r="D473" s="188"/>
      <c r="E473" s="189"/>
      <c r="F473" s="188"/>
      <c r="G473" s="189"/>
      <c r="H473" s="188"/>
      <c r="I473" s="188"/>
      <c r="J473" s="188"/>
      <c r="K473" s="188"/>
      <c r="L473" s="188"/>
      <c r="M473" s="188"/>
      <c r="N473" s="188"/>
      <c r="O473" s="189"/>
      <c r="P473" s="260"/>
      <c r="Q473" s="188"/>
      <c r="R473" s="260"/>
      <c r="S473" s="260"/>
      <c r="T473" s="260"/>
      <c r="U473" s="260"/>
      <c r="V473" s="260"/>
      <c r="W473" s="260"/>
      <c r="X473" s="188"/>
      <c r="Y473" s="188"/>
    </row>
    <row r="474" spans="1:25" s="211" customFormat="1" ht="38.25" x14ac:dyDescent="0.2">
      <c r="A474" s="188">
        <v>1</v>
      </c>
      <c r="B474" s="188" t="s">
        <v>161</v>
      </c>
      <c r="C474" s="188" t="s">
        <v>433</v>
      </c>
      <c r="D474" s="188" t="s">
        <v>135</v>
      </c>
      <c r="E474" s="189" t="s">
        <v>600</v>
      </c>
      <c r="F474" s="188" t="s">
        <v>1278</v>
      </c>
      <c r="G474" s="189" t="s">
        <v>1279</v>
      </c>
      <c r="H474" s="188">
        <v>4</v>
      </c>
      <c r="I474" s="188">
        <v>4</v>
      </c>
      <c r="J474" s="188" t="s">
        <v>306</v>
      </c>
      <c r="K474" s="188" t="s">
        <v>513</v>
      </c>
      <c r="L474" s="188" t="s">
        <v>519</v>
      </c>
      <c r="M474" s="188" t="s">
        <v>454</v>
      </c>
      <c r="N474" s="188" t="s">
        <v>582</v>
      </c>
      <c r="O474" s="189" t="s">
        <v>1292</v>
      </c>
      <c r="P474" s="260">
        <v>477863.4800000001</v>
      </c>
      <c r="Q474" s="188" t="s">
        <v>1280</v>
      </c>
      <c r="R474" s="260">
        <v>0</v>
      </c>
      <c r="S474" s="260">
        <v>477863.4800000001</v>
      </c>
      <c r="T474" s="260">
        <v>477863.4800000001</v>
      </c>
      <c r="U474" s="260">
        <v>477863.4800000001</v>
      </c>
      <c r="V474" s="260">
        <v>477863.4800000001</v>
      </c>
      <c r="W474" s="260">
        <v>477863.4800000001</v>
      </c>
      <c r="X474" s="188">
        <v>100</v>
      </c>
      <c r="Y474" s="188">
        <v>100</v>
      </c>
    </row>
    <row r="475" spans="1:25" s="211" customFormat="1" ht="38.25" x14ac:dyDescent="0.2">
      <c r="A475" s="188">
        <v>2</v>
      </c>
      <c r="B475" s="188" t="s">
        <v>161</v>
      </c>
      <c r="C475" s="188" t="s">
        <v>433</v>
      </c>
      <c r="D475" s="188" t="s">
        <v>1099</v>
      </c>
      <c r="E475" s="189" t="s">
        <v>1100</v>
      </c>
      <c r="F475" s="188" t="s">
        <v>1275</v>
      </c>
      <c r="G475" s="189" t="s">
        <v>1179</v>
      </c>
      <c r="H475" s="188">
        <v>1</v>
      </c>
      <c r="I475" s="188">
        <v>1</v>
      </c>
      <c r="J475" s="188" t="s">
        <v>844</v>
      </c>
      <c r="K475" s="188" t="s">
        <v>815</v>
      </c>
      <c r="L475" s="188" t="s">
        <v>816</v>
      </c>
      <c r="M475" s="188" t="s">
        <v>815</v>
      </c>
      <c r="N475" s="188" t="s">
        <v>816</v>
      </c>
      <c r="O475" s="189" t="s">
        <v>447</v>
      </c>
      <c r="P475" s="260">
        <v>342938.14000000007</v>
      </c>
      <c r="Q475" s="188" t="s">
        <v>1183</v>
      </c>
      <c r="R475" s="260">
        <v>0</v>
      </c>
      <c r="S475" s="260">
        <v>342938.14000000007</v>
      </c>
      <c r="T475" s="260">
        <v>342938.14000000007</v>
      </c>
      <c r="U475" s="260">
        <v>342938.14000000007</v>
      </c>
      <c r="V475" s="260">
        <v>342938.14000000007</v>
      </c>
      <c r="W475" s="260">
        <v>342938.14000000007</v>
      </c>
      <c r="X475" s="188">
        <v>100</v>
      </c>
      <c r="Y475" s="188">
        <v>100</v>
      </c>
    </row>
    <row r="476" spans="1:25" s="211" customFormat="1" ht="12.75" x14ac:dyDescent="0.2">
      <c r="A476" s="259" t="s">
        <v>1276</v>
      </c>
      <c r="B476" s="188"/>
      <c r="C476" s="188"/>
      <c r="D476" s="188"/>
      <c r="E476" s="189"/>
      <c r="F476" s="188">
        <v>2</v>
      </c>
      <c r="G476" s="189"/>
      <c r="H476" s="188"/>
      <c r="I476" s="188"/>
      <c r="J476" s="188"/>
      <c r="K476" s="188"/>
      <c r="L476" s="188"/>
      <c r="M476" s="188"/>
      <c r="N476" s="188"/>
      <c r="O476" s="189"/>
      <c r="P476" s="260"/>
      <c r="Q476" s="188"/>
      <c r="R476" s="260"/>
      <c r="S476" s="260"/>
      <c r="T476" s="260"/>
      <c r="U476" s="260"/>
      <c r="V476" s="260"/>
      <c r="W476" s="260"/>
      <c r="X476" s="188"/>
      <c r="Y476" s="188"/>
    </row>
    <row r="477" spans="1:25" s="211" customFormat="1" ht="12.75" x14ac:dyDescent="0.2">
      <c r="A477" s="259" t="s">
        <v>1630</v>
      </c>
      <c r="B477" s="188"/>
      <c r="C477" s="188"/>
      <c r="D477" s="188"/>
      <c r="E477" s="189"/>
      <c r="F477" s="188"/>
      <c r="G477" s="189"/>
      <c r="H477" s="188"/>
      <c r="I477" s="188"/>
      <c r="J477" s="188"/>
      <c r="K477" s="188"/>
      <c r="L477" s="188"/>
      <c r="M477" s="188"/>
      <c r="N477" s="188"/>
      <c r="O477" s="189"/>
      <c r="P477" s="260"/>
      <c r="Q477" s="188"/>
      <c r="R477" s="260"/>
      <c r="S477" s="260"/>
      <c r="T477" s="260"/>
      <c r="U477" s="260"/>
      <c r="V477" s="260"/>
      <c r="W477" s="260"/>
      <c r="X477" s="188"/>
      <c r="Y477" s="188"/>
    </row>
    <row r="478" spans="1:25" s="211" customFormat="1" ht="76.5" x14ac:dyDescent="0.2">
      <c r="A478" s="188">
        <v>1</v>
      </c>
      <c r="B478" s="188" t="s">
        <v>159</v>
      </c>
      <c r="C478" s="188" t="s">
        <v>855</v>
      </c>
      <c r="D478" s="188" t="s">
        <v>809</v>
      </c>
      <c r="E478" s="189" t="s">
        <v>1631</v>
      </c>
      <c r="F478" s="188" t="s">
        <v>1209</v>
      </c>
      <c r="G478" s="189" t="s">
        <v>1334</v>
      </c>
      <c r="H478" s="188">
        <v>1</v>
      </c>
      <c r="I478" s="188">
        <v>1</v>
      </c>
      <c r="J478" s="188" t="s">
        <v>306</v>
      </c>
      <c r="K478" s="188" t="s">
        <v>778</v>
      </c>
      <c r="L478" s="188" t="s">
        <v>475</v>
      </c>
      <c r="M478" s="188" t="s">
        <v>778</v>
      </c>
      <c r="N478" s="188" t="s">
        <v>475</v>
      </c>
      <c r="O478" s="189" t="s">
        <v>1319</v>
      </c>
      <c r="P478" s="260">
        <v>373104.0400000001</v>
      </c>
      <c r="Q478" s="188" t="s">
        <v>1335</v>
      </c>
      <c r="R478" s="260">
        <v>0</v>
      </c>
      <c r="S478" s="260">
        <v>373104.0400000001</v>
      </c>
      <c r="T478" s="260">
        <v>373104.0400000001</v>
      </c>
      <c r="U478" s="260">
        <v>373104.0400000001</v>
      </c>
      <c r="V478" s="260">
        <v>373104.0400000001</v>
      </c>
      <c r="W478" s="260">
        <v>373104.0400000001</v>
      </c>
      <c r="X478" s="188">
        <v>100</v>
      </c>
      <c r="Y478" s="188">
        <v>100</v>
      </c>
    </row>
    <row r="479" spans="1:25" s="211" customFormat="1" ht="76.5" x14ac:dyDescent="0.2">
      <c r="A479" s="188">
        <v>2</v>
      </c>
      <c r="B479" s="188" t="s">
        <v>159</v>
      </c>
      <c r="C479" s="188" t="s">
        <v>855</v>
      </c>
      <c r="D479" s="188" t="s">
        <v>810</v>
      </c>
      <c r="E479" s="189" t="s">
        <v>1632</v>
      </c>
      <c r="F479" s="188" t="s">
        <v>1209</v>
      </c>
      <c r="G479" s="189" t="s">
        <v>1216</v>
      </c>
      <c r="H479" s="188">
        <v>1</v>
      </c>
      <c r="I479" s="188">
        <v>1</v>
      </c>
      <c r="J479" s="188" t="s">
        <v>306</v>
      </c>
      <c r="K479" s="188" t="s">
        <v>1051</v>
      </c>
      <c r="L479" s="188" t="s">
        <v>818</v>
      </c>
      <c r="M479" s="188" t="s">
        <v>1051</v>
      </c>
      <c r="N479" s="188" t="s">
        <v>818</v>
      </c>
      <c r="O479" s="189" t="s">
        <v>1319</v>
      </c>
      <c r="P479" s="260">
        <v>367177.13000000006</v>
      </c>
      <c r="Q479" s="188" t="s">
        <v>1345</v>
      </c>
      <c r="R479" s="260">
        <v>0</v>
      </c>
      <c r="S479" s="260">
        <v>367177.13000000006</v>
      </c>
      <c r="T479" s="260">
        <v>367177.13000000006</v>
      </c>
      <c r="U479" s="260">
        <v>367177.13000000006</v>
      </c>
      <c r="V479" s="260">
        <v>367177.13000000006</v>
      </c>
      <c r="W479" s="260">
        <v>367177.13000000006</v>
      </c>
      <c r="X479" s="188">
        <v>100</v>
      </c>
      <c r="Y479" s="188">
        <v>100</v>
      </c>
    </row>
    <row r="480" spans="1:25" s="211" customFormat="1" ht="76.5" x14ac:dyDescent="0.2">
      <c r="A480" s="188">
        <v>3</v>
      </c>
      <c r="B480" s="188" t="s">
        <v>159</v>
      </c>
      <c r="C480" s="188" t="s">
        <v>855</v>
      </c>
      <c r="D480" s="188" t="s">
        <v>811</v>
      </c>
      <c r="E480" s="189" t="s">
        <v>1633</v>
      </c>
      <c r="F480" s="188" t="s">
        <v>1275</v>
      </c>
      <c r="G480" s="189" t="s">
        <v>1179</v>
      </c>
      <c r="H480" s="188">
        <v>1</v>
      </c>
      <c r="I480" s="188">
        <v>1</v>
      </c>
      <c r="J480" s="188" t="s">
        <v>306</v>
      </c>
      <c r="K480" s="188" t="s">
        <v>795</v>
      </c>
      <c r="L480" s="188" t="s">
        <v>812</v>
      </c>
      <c r="M480" s="188" t="s">
        <v>795</v>
      </c>
      <c r="N480" s="188" t="s">
        <v>812</v>
      </c>
      <c r="O480" s="189" t="s">
        <v>1319</v>
      </c>
      <c r="P480" s="260">
        <v>359845.45000000007</v>
      </c>
      <c r="Q480" s="188" t="s">
        <v>1183</v>
      </c>
      <c r="R480" s="260">
        <v>0</v>
      </c>
      <c r="S480" s="260">
        <v>359845.45000000007</v>
      </c>
      <c r="T480" s="260">
        <v>359845.45000000007</v>
      </c>
      <c r="U480" s="260">
        <v>359845.45000000007</v>
      </c>
      <c r="V480" s="260">
        <v>359845.45000000007</v>
      </c>
      <c r="W480" s="260">
        <v>359845.45000000007</v>
      </c>
      <c r="X480" s="188">
        <v>100</v>
      </c>
      <c r="Y480" s="188">
        <v>100</v>
      </c>
    </row>
    <row r="481" spans="1:25" s="211" customFormat="1" ht="76.5" x14ac:dyDescent="0.2">
      <c r="A481" s="188">
        <v>4</v>
      </c>
      <c r="B481" s="188" t="s">
        <v>159</v>
      </c>
      <c r="C481" s="188" t="s">
        <v>855</v>
      </c>
      <c r="D481" s="188" t="s">
        <v>813</v>
      </c>
      <c r="E481" s="189" t="s">
        <v>1634</v>
      </c>
      <c r="F481" s="188" t="s">
        <v>1209</v>
      </c>
      <c r="G481" s="189" t="s">
        <v>1346</v>
      </c>
      <c r="H481" s="188">
        <v>1</v>
      </c>
      <c r="I481" s="188">
        <v>0</v>
      </c>
      <c r="J481" s="188" t="s">
        <v>306</v>
      </c>
      <c r="K481" s="188" t="s">
        <v>1051</v>
      </c>
      <c r="L481" s="188" t="s">
        <v>818</v>
      </c>
      <c r="M481" s="188" t="s">
        <v>1051</v>
      </c>
      <c r="N481" s="188" t="s">
        <v>818</v>
      </c>
      <c r="O481" s="189" t="s">
        <v>1319</v>
      </c>
      <c r="P481" s="260">
        <v>365425.03000000009</v>
      </c>
      <c r="Q481" s="188" t="s">
        <v>1347</v>
      </c>
      <c r="R481" s="260">
        <v>0</v>
      </c>
      <c r="S481" s="260">
        <v>365425.03000000009</v>
      </c>
      <c r="T481" s="260">
        <v>365425.03000000009</v>
      </c>
      <c r="U481" s="260">
        <v>365425.03000000009</v>
      </c>
      <c r="V481" s="260">
        <v>365425.03000000009</v>
      </c>
      <c r="W481" s="260">
        <v>365425.03000000009</v>
      </c>
      <c r="X481" s="188">
        <v>100</v>
      </c>
      <c r="Y481" s="188">
        <v>100</v>
      </c>
    </row>
    <row r="482" spans="1:25" s="211" customFormat="1" ht="76.5" x14ac:dyDescent="0.2">
      <c r="A482" s="188">
        <v>5</v>
      </c>
      <c r="B482" s="188" t="s">
        <v>159</v>
      </c>
      <c r="C482" s="188" t="s">
        <v>855</v>
      </c>
      <c r="D482" s="188" t="s">
        <v>814</v>
      </c>
      <c r="E482" s="189" t="s">
        <v>1635</v>
      </c>
      <c r="F482" s="188" t="s">
        <v>1209</v>
      </c>
      <c r="G482" s="189" t="s">
        <v>1372</v>
      </c>
      <c r="H482" s="188">
        <v>1</v>
      </c>
      <c r="I482" s="188">
        <v>1</v>
      </c>
      <c r="J482" s="188" t="s">
        <v>306</v>
      </c>
      <c r="K482" s="188" t="s">
        <v>815</v>
      </c>
      <c r="L482" s="188" t="s">
        <v>816</v>
      </c>
      <c r="M482" s="188" t="s">
        <v>815</v>
      </c>
      <c r="N482" s="188" t="s">
        <v>816</v>
      </c>
      <c r="O482" s="189" t="s">
        <v>1319</v>
      </c>
      <c r="P482" s="260">
        <v>370993.61000000004</v>
      </c>
      <c r="Q482" s="188" t="s">
        <v>1373</v>
      </c>
      <c r="R482" s="260">
        <v>0</v>
      </c>
      <c r="S482" s="260">
        <v>370993.61000000004</v>
      </c>
      <c r="T482" s="260">
        <v>370993.61000000004</v>
      </c>
      <c r="U482" s="260">
        <v>370993.61000000004</v>
      </c>
      <c r="V482" s="260">
        <v>370993.61000000004</v>
      </c>
      <c r="W482" s="260">
        <v>370993.61000000004</v>
      </c>
      <c r="X482" s="188">
        <v>100</v>
      </c>
      <c r="Y482" s="188">
        <v>100</v>
      </c>
    </row>
    <row r="483" spans="1:25" s="211" customFormat="1" ht="76.5" x14ac:dyDescent="0.2">
      <c r="A483" s="188">
        <v>6</v>
      </c>
      <c r="B483" s="188" t="s">
        <v>159</v>
      </c>
      <c r="C483" s="188" t="s">
        <v>855</v>
      </c>
      <c r="D483" s="188" t="s">
        <v>817</v>
      </c>
      <c r="E483" s="189" t="s">
        <v>1636</v>
      </c>
      <c r="F483" s="188" t="s">
        <v>1209</v>
      </c>
      <c r="G483" s="189" t="s">
        <v>1348</v>
      </c>
      <c r="H483" s="188">
        <v>1</v>
      </c>
      <c r="I483" s="188">
        <v>1</v>
      </c>
      <c r="J483" s="188" t="s">
        <v>306</v>
      </c>
      <c r="K483" s="188" t="s">
        <v>959</v>
      </c>
      <c r="L483" s="188" t="s">
        <v>1101</v>
      </c>
      <c r="M483" s="188" t="s">
        <v>959</v>
      </c>
      <c r="N483" s="188" t="s">
        <v>1101</v>
      </c>
      <c r="O483" s="189" t="s">
        <v>1319</v>
      </c>
      <c r="P483" s="260">
        <v>473192.77000000008</v>
      </c>
      <c r="Q483" s="188" t="s">
        <v>1637</v>
      </c>
      <c r="R483" s="260">
        <v>0</v>
      </c>
      <c r="S483" s="260">
        <v>473192.77000000008</v>
      </c>
      <c r="T483" s="260">
        <v>473192.77000000008</v>
      </c>
      <c r="U483" s="260">
        <v>473192.77000000008</v>
      </c>
      <c r="V483" s="260">
        <v>473192.77000000008</v>
      </c>
      <c r="W483" s="260">
        <v>473192.77000000008</v>
      </c>
      <c r="X483" s="188">
        <v>100</v>
      </c>
      <c r="Y483" s="188">
        <v>100</v>
      </c>
    </row>
    <row r="484" spans="1:25" s="211" customFormat="1" ht="76.5" x14ac:dyDescent="0.2">
      <c r="A484" s="188">
        <v>7</v>
      </c>
      <c r="B484" s="188" t="s">
        <v>159</v>
      </c>
      <c r="C484" s="188" t="s">
        <v>855</v>
      </c>
      <c r="D484" s="188" t="s">
        <v>1102</v>
      </c>
      <c r="E484" s="189" t="s">
        <v>1103</v>
      </c>
      <c r="F484" s="188" t="s">
        <v>1278</v>
      </c>
      <c r="G484" s="189" t="s">
        <v>1324</v>
      </c>
      <c r="H484" s="188">
        <v>1</v>
      </c>
      <c r="I484" s="188">
        <v>0</v>
      </c>
      <c r="J484" s="188" t="s">
        <v>306</v>
      </c>
      <c r="K484" s="188" t="s">
        <v>1104</v>
      </c>
      <c r="L484" s="188" t="s">
        <v>1101</v>
      </c>
      <c r="M484" s="188" t="s">
        <v>1104</v>
      </c>
      <c r="N484" s="188" t="s">
        <v>1021</v>
      </c>
      <c r="O484" s="189" t="s">
        <v>1319</v>
      </c>
      <c r="P484" s="260">
        <v>332326.15000000008</v>
      </c>
      <c r="Q484" s="188" t="s">
        <v>1325</v>
      </c>
      <c r="R484" s="260">
        <v>0</v>
      </c>
      <c r="S484" s="260">
        <v>332326.15000000008</v>
      </c>
      <c r="T484" s="260">
        <v>332326.15000000008</v>
      </c>
      <c r="U484" s="260">
        <v>332326.15000000008</v>
      </c>
      <c r="V484" s="260">
        <v>332326.15000000008</v>
      </c>
      <c r="W484" s="260">
        <v>332326.15000000008</v>
      </c>
      <c r="X484" s="188">
        <v>100</v>
      </c>
      <c r="Y484" s="188">
        <v>93</v>
      </c>
    </row>
    <row r="485" spans="1:25" s="211" customFormat="1" ht="76.5" x14ac:dyDescent="0.2">
      <c r="A485" s="188">
        <v>8</v>
      </c>
      <c r="B485" s="188" t="s">
        <v>159</v>
      </c>
      <c r="C485" s="188" t="s">
        <v>855</v>
      </c>
      <c r="D485" s="188" t="s">
        <v>1105</v>
      </c>
      <c r="E485" s="189" t="s">
        <v>1106</v>
      </c>
      <c r="F485" s="188" t="s">
        <v>1278</v>
      </c>
      <c r="G485" s="189" t="s">
        <v>1279</v>
      </c>
      <c r="H485" s="188">
        <v>1</v>
      </c>
      <c r="I485" s="188">
        <v>1</v>
      </c>
      <c r="J485" s="188" t="s">
        <v>306</v>
      </c>
      <c r="K485" s="188" t="s">
        <v>1104</v>
      </c>
      <c r="L485" s="188" t="s">
        <v>1101</v>
      </c>
      <c r="M485" s="188" t="s">
        <v>1104</v>
      </c>
      <c r="N485" s="188" t="s">
        <v>1101</v>
      </c>
      <c r="O485" s="189" t="s">
        <v>1319</v>
      </c>
      <c r="P485" s="260">
        <v>330875.45000000007</v>
      </c>
      <c r="Q485" s="188" t="s">
        <v>1312</v>
      </c>
      <c r="R485" s="260">
        <v>0</v>
      </c>
      <c r="S485" s="260">
        <v>330875.45000000007</v>
      </c>
      <c r="T485" s="260">
        <v>330875.45000000007</v>
      </c>
      <c r="U485" s="260">
        <v>330875.45000000007</v>
      </c>
      <c r="V485" s="260">
        <v>330875.45000000007</v>
      </c>
      <c r="W485" s="260">
        <v>330875.45000000007</v>
      </c>
      <c r="X485" s="188">
        <v>100</v>
      </c>
      <c r="Y485" s="188">
        <v>100</v>
      </c>
    </row>
    <row r="486" spans="1:25" s="211" customFormat="1" ht="76.5" x14ac:dyDescent="0.2">
      <c r="A486" s="188">
        <v>9</v>
      </c>
      <c r="B486" s="188" t="s">
        <v>159</v>
      </c>
      <c r="C486" s="188" t="s">
        <v>855</v>
      </c>
      <c r="D486" s="188" t="s">
        <v>1107</v>
      </c>
      <c r="E486" s="189" t="s">
        <v>1108</v>
      </c>
      <c r="F486" s="188" t="s">
        <v>1209</v>
      </c>
      <c r="G486" s="189" t="s">
        <v>1638</v>
      </c>
      <c r="H486" s="188">
        <v>1</v>
      </c>
      <c r="I486" s="188">
        <v>1</v>
      </c>
      <c r="J486" s="188" t="s">
        <v>306</v>
      </c>
      <c r="K486" s="188" t="s">
        <v>1109</v>
      </c>
      <c r="L486" s="188" t="s">
        <v>1110</v>
      </c>
      <c r="M486" s="188" t="s">
        <v>1109</v>
      </c>
      <c r="N486" s="188" t="s">
        <v>1110</v>
      </c>
      <c r="O486" s="189" t="s">
        <v>1319</v>
      </c>
      <c r="P486" s="260">
        <v>333355.15000000008</v>
      </c>
      <c r="Q486" s="188" t="s">
        <v>1639</v>
      </c>
      <c r="R486" s="260">
        <v>0</v>
      </c>
      <c r="S486" s="260">
        <v>333355.15000000008</v>
      </c>
      <c r="T486" s="260">
        <v>333355.15000000008</v>
      </c>
      <c r="U486" s="260">
        <v>333355.15000000008</v>
      </c>
      <c r="V486" s="260">
        <v>333355.15000000008</v>
      </c>
      <c r="W486" s="260">
        <v>333355.15000000008</v>
      </c>
      <c r="X486" s="188">
        <v>100</v>
      </c>
      <c r="Y486" s="188">
        <v>100</v>
      </c>
    </row>
    <row r="487" spans="1:25" s="211" customFormat="1" ht="76.5" x14ac:dyDescent="0.2">
      <c r="A487" s="188">
        <v>10</v>
      </c>
      <c r="B487" s="188" t="s">
        <v>159</v>
      </c>
      <c r="C487" s="188" t="s">
        <v>855</v>
      </c>
      <c r="D487" s="188" t="s">
        <v>1111</v>
      </c>
      <c r="E487" s="189" t="s">
        <v>1112</v>
      </c>
      <c r="F487" s="188" t="s">
        <v>1275</v>
      </c>
      <c r="G487" s="189" t="s">
        <v>1179</v>
      </c>
      <c r="H487" s="188">
        <v>1</v>
      </c>
      <c r="I487" s="188">
        <v>1</v>
      </c>
      <c r="J487" s="188" t="s">
        <v>306</v>
      </c>
      <c r="K487" s="188" t="s">
        <v>1109</v>
      </c>
      <c r="L487" s="188" t="s">
        <v>1110</v>
      </c>
      <c r="M487" s="188" t="s">
        <v>1109</v>
      </c>
      <c r="N487" s="188" t="s">
        <v>1110</v>
      </c>
      <c r="O487" s="189" t="s">
        <v>1319</v>
      </c>
      <c r="P487" s="260">
        <v>325021.63000000006</v>
      </c>
      <c r="Q487" s="188" t="s">
        <v>1183</v>
      </c>
      <c r="R487" s="260">
        <v>0</v>
      </c>
      <c r="S487" s="260">
        <v>325021.63000000006</v>
      </c>
      <c r="T487" s="260">
        <v>325021.63000000006</v>
      </c>
      <c r="U487" s="260">
        <v>325021.63000000006</v>
      </c>
      <c r="V487" s="260">
        <v>325021.63000000006</v>
      </c>
      <c r="W487" s="260">
        <v>325021.63000000006</v>
      </c>
      <c r="X487" s="188">
        <v>100</v>
      </c>
      <c r="Y487" s="188">
        <v>100</v>
      </c>
    </row>
    <row r="488" spans="1:25" s="211" customFormat="1" ht="76.5" x14ac:dyDescent="0.2">
      <c r="A488" s="188">
        <v>11</v>
      </c>
      <c r="B488" s="188" t="s">
        <v>159</v>
      </c>
      <c r="C488" s="188" t="s">
        <v>855</v>
      </c>
      <c r="D488" s="188" t="s">
        <v>1113</v>
      </c>
      <c r="E488" s="189" t="s">
        <v>1114</v>
      </c>
      <c r="F488" s="188" t="s">
        <v>1186</v>
      </c>
      <c r="G488" s="189" t="s">
        <v>1495</v>
      </c>
      <c r="H488" s="188">
        <v>1</v>
      </c>
      <c r="I488" s="188">
        <v>1</v>
      </c>
      <c r="J488" s="188" t="s">
        <v>306</v>
      </c>
      <c r="K488" s="188" t="s">
        <v>1115</v>
      </c>
      <c r="L488" s="188" t="s">
        <v>1116</v>
      </c>
      <c r="M488" s="188" t="s">
        <v>1167</v>
      </c>
      <c r="N488" s="188" t="s">
        <v>1640</v>
      </c>
      <c r="O488" s="189" t="s">
        <v>1319</v>
      </c>
      <c r="P488" s="260">
        <v>323669.99000000005</v>
      </c>
      <c r="Q488" s="188" t="s">
        <v>1641</v>
      </c>
      <c r="R488" s="260">
        <v>0</v>
      </c>
      <c r="S488" s="260">
        <v>323669.99000000005</v>
      </c>
      <c r="T488" s="260">
        <v>323669.99000000005</v>
      </c>
      <c r="U488" s="260">
        <v>323669.99000000005</v>
      </c>
      <c r="V488" s="260">
        <v>323669.99000000005</v>
      </c>
      <c r="W488" s="260">
        <v>323669.99000000005</v>
      </c>
      <c r="X488" s="188">
        <v>100</v>
      </c>
      <c r="Y488" s="188">
        <v>100</v>
      </c>
    </row>
    <row r="489" spans="1:25" s="211" customFormat="1" ht="76.5" x14ac:dyDescent="0.2">
      <c r="A489" s="188">
        <v>12</v>
      </c>
      <c r="B489" s="188" t="s">
        <v>159</v>
      </c>
      <c r="C489" s="188" t="s">
        <v>855</v>
      </c>
      <c r="D489" s="188" t="s">
        <v>1117</v>
      </c>
      <c r="E489" s="189" t="s">
        <v>1118</v>
      </c>
      <c r="F489" s="188" t="s">
        <v>1209</v>
      </c>
      <c r="G489" s="189" t="s">
        <v>1331</v>
      </c>
      <c r="H489" s="188">
        <v>1</v>
      </c>
      <c r="I489" s="188">
        <v>0</v>
      </c>
      <c r="J489" s="188" t="s">
        <v>306</v>
      </c>
      <c r="K489" s="188" t="s">
        <v>1115</v>
      </c>
      <c r="L489" s="188" t="s">
        <v>1116</v>
      </c>
      <c r="M489" s="188" t="s">
        <v>1073</v>
      </c>
      <c r="N489" s="188" t="s">
        <v>1791</v>
      </c>
      <c r="O489" s="189" t="s">
        <v>1319</v>
      </c>
      <c r="P489" s="260">
        <v>337847.68000000005</v>
      </c>
      <c r="Q489" s="188" t="s">
        <v>1332</v>
      </c>
      <c r="R489" s="260">
        <v>0</v>
      </c>
      <c r="S489" s="260">
        <v>337847.68000000005</v>
      </c>
      <c r="T489" s="260">
        <v>337847.68000000005</v>
      </c>
      <c r="U489" s="260">
        <v>337847.68000000005</v>
      </c>
      <c r="V489" s="260">
        <v>337847.68000000005</v>
      </c>
      <c r="W489" s="260">
        <v>337847.68000000005</v>
      </c>
      <c r="X489" s="188">
        <v>100</v>
      </c>
      <c r="Y489" s="188">
        <v>0</v>
      </c>
    </row>
    <row r="490" spans="1:25" s="211" customFormat="1" ht="76.5" x14ac:dyDescent="0.2">
      <c r="A490" s="188">
        <v>13</v>
      </c>
      <c r="B490" s="188" t="s">
        <v>159</v>
      </c>
      <c r="C490" s="188" t="s">
        <v>855</v>
      </c>
      <c r="D490" s="188" t="s">
        <v>1119</v>
      </c>
      <c r="E490" s="189" t="s">
        <v>1120</v>
      </c>
      <c r="F490" s="188" t="s">
        <v>1278</v>
      </c>
      <c r="G490" s="189" t="s">
        <v>1279</v>
      </c>
      <c r="H490" s="188">
        <v>1</v>
      </c>
      <c r="I490" s="188">
        <v>1</v>
      </c>
      <c r="J490" s="188" t="s">
        <v>306</v>
      </c>
      <c r="K490" s="188" t="s">
        <v>1028</v>
      </c>
      <c r="L490" s="188" t="s">
        <v>504</v>
      </c>
      <c r="M490" s="188" t="s">
        <v>1536</v>
      </c>
      <c r="N490" s="188" t="s">
        <v>1642</v>
      </c>
      <c r="O490" s="189" t="s">
        <v>1319</v>
      </c>
      <c r="P490" s="260">
        <v>426192.33000000007</v>
      </c>
      <c r="Q490" s="188" t="s">
        <v>1312</v>
      </c>
      <c r="R490" s="260">
        <v>0</v>
      </c>
      <c r="S490" s="260">
        <v>426192.33000000007</v>
      </c>
      <c r="T490" s="260">
        <v>426192.33000000007</v>
      </c>
      <c r="U490" s="260">
        <v>426192.33000000007</v>
      </c>
      <c r="V490" s="260">
        <v>426192.33000000007</v>
      </c>
      <c r="W490" s="260">
        <v>426192.33000000007</v>
      </c>
      <c r="X490" s="188">
        <v>100</v>
      </c>
      <c r="Y490" s="188">
        <v>100</v>
      </c>
    </row>
    <row r="491" spans="1:25" s="211" customFormat="1" ht="76.5" x14ac:dyDescent="0.2">
      <c r="A491" s="188">
        <v>14</v>
      </c>
      <c r="B491" s="188" t="s">
        <v>159</v>
      </c>
      <c r="C491" s="188" t="s">
        <v>855</v>
      </c>
      <c r="D491" s="188" t="s">
        <v>1121</v>
      </c>
      <c r="E491" s="189" t="s">
        <v>1643</v>
      </c>
      <c r="F491" s="188" t="s">
        <v>1209</v>
      </c>
      <c r="G491" s="189" t="s">
        <v>1489</v>
      </c>
      <c r="H491" s="188">
        <v>1</v>
      </c>
      <c r="I491" s="188">
        <v>0</v>
      </c>
      <c r="J491" s="188" t="s">
        <v>306</v>
      </c>
      <c r="K491" s="188" t="s">
        <v>991</v>
      </c>
      <c r="L491" s="188" t="s">
        <v>462</v>
      </c>
      <c r="M491" s="188" t="s">
        <v>1640</v>
      </c>
      <c r="N491" s="188" t="s">
        <v>1564</v>
      </c>
      <c r="O491" s="189" t="s">
        <v>1319</v>
      </c>
      <c r="P491" s="260">
        <v>328515.62000000005</v>
      </c>
      <c r="Q491" s="188" t="s">
        <v>1644</v>
      </c>
      <c r="R491" s="260">
        <v>0</v>
      </c>
      <c r="S491" s="260">
        <v>328515.62000000005</v>
      </c>
      <c r="T491" s="260">
        <v>328515.62000000005</v>
      </c>
      <c r="U491" s="260">
        <v>328515.62000000005</v>
      </c>
      <c r="V491" s="260">
        <v>328515.62000000005</v>
      </c>
      <c r="W491" s="260">
        <v>328515.62000000005</v>
      </c>
      <c r="X491" s="188">
        <v>100</v>
      </c>
      <c r="Y491" s="188">
        <v>100</v>
      </c>
    </row>
    <row r="492" spans="1:25" s="211" customFormat="1" ht="12.75" x14ac:dyDescent="0.2">
      <c r="A492" s="259" t="s">
        <v>1276</v>
      </c>
      <c r="B492" s="188"/>
      <c r="C492" s="188"/>
      <c r="D492" s="188"/>
      <c r="E492" s="189"/>
      <c r="F492" s="188">
        <v>14</v>
      </c>
      <c r="G492" s="189"/>
      <c r="H492" s="188"/>
      <c r="I492" s="188"/>
      <c r="J492" s="188"/>
      <c r="K492" s="188"/>
      <c r="L492" s="188"/>
      <c r="M492" s="188"/>
      <c r="N492" s="188"/>
      <c r="O492" s="189"/>
      <c r="P492" s="260"/>
      <c r="Q492" s="188"/>
      <c r="R492" s="260"/>
      <c r="S492" s="260"/>
      <c r="T492" s="260"/>
      <c r="U492" s="260"/>
      <c r="V492" s="260"/>
      <c r="W492" s="260"/>
      <c r="X492" s="188"/>
      <c r="Y492" s="188"/>
    </row>
    <row r="493" spans="1:25" s="211" customFormat="1" ht="12.75" x14ac:dyDescent="0.2">
      <c r="A493" s="259" t="s">
        <v>1645</v>
      </c>
      <c r="B493" s="188"/>
      <c r="C493" s="188"/>
      <c r="D493" s="188"/>
      <c r="E493" s="189"/>
      <c r="F493" s="188"/>
      <c r="G493" s="189"/>
      <c r="H493" s="188"/>
      <c r="I493" s="188"/>
      <c r="J493" s="188"/>
      <c r="K493" s="188"/>
      <c r="L493" s="188"/>
      <c r="M493" s="188"/>
      <c r="N493" s="188"/>
      <c r="O493" s="189"/>
      <c r="P493" s="260"/>
      <c r="Q493" s="188"/>
      <c r="R493" s="260"/>
      <c r="S493" s="260"/>
      <c r="T493" s="260"/>
      <c r="U493" s="260"/>
      <c r="V493" s="260"/>
      <c r="W493" s="260"/>
      <c r="X493" s="188"/>
      <c r="Y493" s="188"/>
    </row>
    <row r="494" spans="1:25" s="211" customFormat="1" ht="76.5" x14ac:dyDescent="0.2">
      <c r="A494" s="188">
        <v>1</v>
      </c>
      <c r="B494" s="188" t="s">
        <v>161</v>
      </c>
      <c r="C494" s="188" t="s">
        <v>601</v>
      </c>
      <c r="D494" s="188" t="s">
        <v>134</v>
      </c>
      <c r="E494" s="189" t="s">
        <v>602</v>
      </c>
      <c r="F494" s="188" t="s">
        <v>1275</v>
      </c>
      <c r="G494" s="189" t="s">
        <v>1179</v>
      </c>
      <c r="H494" s="188">
        <v>1</v>
      </c>
      <c r="I494" s="188">
        <v>1</v>
      </c>
      <c r="J494" s="188" t="s">
        <v>420</v>
      </c>
      <c r="K494" s="188" t="s">
        <v>603</v>
      </c>
      <c r="L494" s="188" t="s">
        <v>517</v>
      </c>
      <c r="M494" s="188" t="s">
        <v>603</v>
      </c>
      <c r="N494" s="188" t="s">
        <v>456</v>
      </c>
      <c r="O494" s="189" t="s">
        <v>449</v>
      </c>
      <c r="P494" s="260">
        <v>2287753.2400000007</v>
      </c>
      <c r="Q494" s="188" t="s">
        <v>1183</v>
      </c>
      <c r="R494" s="260">
        <v>0</v>
      </c>
      <c r="S494" s="260">
        <v>2287753.2400000007</v>
      </c>
      <c r="T494" s="260">
        <v>2287753.2400000007</v>
      </c>
      <c r="U494" s="260">
        <v>2287753.2400000007</v>
      </c>
      <c r="V494" s="260">
        <v>2287753.2400000007</v>
      </c>
      <c r="W494" s="260">
        <v>2287753.2400000007</v>
      </c>
      <c r="X494" s="188">
        <v>100</v>
      </c>
      <c r="Y494" s="188">
        <v>100</v>
      </c>
    </row>
    <row r="495" spans="1:25" s="211" customFormat="1" ht="12.75" x14ac:dyDescent="0.2">
      <c r="A495" s="259" t="s">
        <v>1276</v>
      </c>
      <c r="B495" s="188"/>
      <c r="C495" s="188"/>
      <c r="D495" s="188"/>
      <c r="E495" s="189"/>
      <c r="F495" s="188">
        <v>1</v>
      </c>
      <c r="G495" s="189"/>
      <c r="H495" s="188"/>
      <c r="I495" s="188"/>
      <c r="J495" s="188"/>
      <c r="K495" s="188"/>
      <c r="L495" s="188"/>
      <c r="M495" s="188"/>
      <c r="N495" s="188"/>
      <c r="O495" s="189"/>
      <c r="P495" s="260"/>
      <c r="Q495" s="188"/>
      <c r="R495" s="260"/>
      <c r="S495" s="260"/>
      <c r="T495" s="260"/>
      <c r="U495" s="260"/>
      <c r="V495" s="260"/>
      <c r="W495" s="260"/>
      <c r="X495" s="188"/>
      <c r="Y495" s="188"/>
    </row>
    <row r="496" spans="1:25" s="211" customFormat="1" ht="12.75" x14ac:dyDescent="0.2">
      <c r="A496" s="259" t="s">
        <v>1646</v>
      </c>
      <c r="B496" s="188"/>
      <c r="C496" s="188"/>
      <c r="D496" s="188"/>
      <c r="E496" s="189"/>
      <c r="F496" s="188"/>
      <c r="G496" s="189"/>
      <c r="H496" s="188"/>
      <c r="I496" s="188"/>
      <c r="J496" s="188"/>
      <c r="K496" s="188"/>
      <c r="L496" s="188"/>
      <c r="M496" s="188"/>
      <c r="N496" s="188"/>
      <c r="O496" s="189"/>
      <c r="P496" s="260"/>
      <c r="Q496" s="188"/>
      <c r="R496" s="260"/>
      <c r="S496" s="260"/>
      <c r="T496" s="260"/>
      <c r="U496" s="260"/>
      <c r="V496" s="260"/>
      <c r="W496" s="260"/>
      <c r="X496" s="188"/>
      <c r="Y496" s="188"/>
    </row>
    <row r="497" spans="1:25" s="211" customFormat="1" ht="51" x14ac:dyDescent="0.2">
      <c r="A497" s="188">
        <v>1</v>
      </c>
      <c r="B497" s="188" t="s">
        <v>161</v>
      </c>
      <c r="C497" s="188" t="s">
        <v>856</v>
      </c>
      <c r="D497" s="188" t="s">
        <v>675</v>
      </c>
      <c r="E497" s="189" t="s">
        <v>820</v>
      </c>
      <c r="F497" s="188" t="s">
        <v>1275</v>
      </c>
      <c r="G497" s="189" t="s">
        <v>1179</v>
      </c>
      <c r="H497" s="188">
        <v>1</v>
      </c>
      <c r="I497" s="188">
        <v>1</v>
      </c>
      <c r="J497" s="188" t="s">
        <v>844</v>
      </c>
      <c r="K497" s="188" t="s">
        <v>726</v>
      </c>
      <c r="L497" s="188" t="s">
        <v>539</v>
      </c>
      <c r="M497" s="188" t="s">
        <v>1039</v>
      </c>
      <c r="N497" s="188" t="s">
        <v>1166</v>
      </c>
      <c r="O497" s="189" t="s">
        <v>1176</v>
      </c>
      <c r="P497" s="260">
        <v>4525952.4700000007</v>
      </c>
      <c r="Q497" s="188" t="s">
        <v>1183</v>
      </c>
      <c r="R497" s="260">
        <v>0</v>
      </c>
      <c r="S497" s="260">
        <v>4525952.4700000007</v>
      </c>
      <c r="T497" s="260">
        <v>4525952.4700000007</v>
      </c>
      <c r="U497" s="260">
        <v>4525952.4700000007</v>
      </c>
      <c r="V497" s="260">
        <v>4525952.4700000007</v>
      </c>
      <c r="W497" s="260">
        <v>4525952.4700000007</v>
      </c>
      <c r="X497" s="188">
        <v>100</v>
      </c>
      <c r="Y497" s="188">
        <v>100</v>
      </c>
    </row>
    <row r="498" spans="1:25" s="211" customFormat="1" ht="12.75" x14ac:dyDescent="0.2">
      <c r="A498" s="259" t="s">
        <v>1276</v>
      </c>
      <c r="B498" s="188"/>
      <c r="C498" s="188"/>
      <c r="D498" s="188"/>
      <c r="E498" s="189"/>
      <c r="F498" s="188">
        <v>1</v>
      </c>
      <c r="G498" s="189"/>
      <c r="H498" s="188"/>
      <c r="I498" s="188"/>
      <c r="J498" s="188"/>
      <c r="K498" s="188"/>
      <c r="L498" s="188"/>
      <c r="M498" s="188"/>
      <c r="N498" s="188"/>
      <c r="O498" s="189"/>
      <c r="P498" s="260"/>
      <c r="Q498" s="188"/>
      <c r="R498" s="260"/>
      <c r="S498" s="260"/>
      <c r="T498" s="260"/>
      <c r="U498" s="260"/>
      <c r="V498" s="260"/>
      <c r="W498" s="260"/>
      <c r="X498" s="188"/>
      <c r="Y498" s="188"/>
    </row>
    <row r="499" spans="1:25" s="211" customFormat="1" ht="12.75" x14ac:dyDescent="0.2">
      <c r="A499" s="259" t="s">
        <v>1647</v>
      </c>
      <c r="B499" s="188"/>
      <c r="C499" s="188"/>
      <c r="D499" s="188"/>
      <c r="E499" s="189"/>
      <c r="F499" s="188"/>
      <c r="G499" s="189"/>
      <c r="H499" s="188"/>
      <c r="I499" s="188"/>
      <c r="J499" s="188"/>
      <c r="K499" s="188"/>
      <c r="L499" s="188"/>
      <c r="M499" s="188"/>
      <c r="N499" s="188"/>
      <c r="O499" s="189"/>
      <c r="P499" s="260"/>
      <c r="Q499" s="188"/>
      <c r="R499" s="260"/>
      <c r="S499" s="260"/>
      <c r="T499" s="260"/>
      <c r="U499" s="260"/>
      <c r="V499" s="260"/>
      <c r="W499" s="260"/>
      <c r="X499" s="188"/>
      <c r="Y499" s="188"/>
    </row>
    <row r="500" spans="1:25" s="211" customFormat="1" ht="63.75" x14ac:dyDescent="0.2">
      <c r="A500" s="188">
        <v>1</v>
      </c>
      <c r="B500" s="188" t="s">
        <v>313</v>
      </c>
      <c r="C500" s="188" t="s">
        <v>307</v>
      </c>
      <c r="D500" s="188" t="s">
        <v>421</v>
      </c>
      <c r="E500" s="189" t="s">
        <v>1648</v>
      </c>
      <c r="F500" s="188" t="s">
        <v>1275</v>
      </c>
      <c r="G500" s="189" t="s">
        <v>1179</v>
      </c>
      <c r="H500" s="188">
        <v>1</v>
      </c>
      <c r="I500" s="188">
        <v>1</v>
      </c>
      <c r="J500" s="188" t="s">
        <v>300</v>
      </c>
      <c r="K500" s="188" t="s">
        <v>469</v>
      </c>
      <c r="L500" s="188" t="s">
        <v>466</v>
      </c>
      <c r="M500" s="188" t="s">
        <v>505</v>
      </c>
      <c r="N500" s="188" t="s">
        <v>466</v>
      </c>
      <c r="O500" s="189" t="s">
        <v>1211</v>
      </c>
      <c r="P500" s="260">
        <v>71624.85000000002</v>
      </c>
      <c r="Q500" s="188" t="s">
        <v>1506</v>
      </c>
      <c r="R500" s="260">
        <v>0</v>
      </c>
      <c r="S500" s="260">
        <v>71624.85000000002</v>
      </c>
      <c r="T500" s="260">
        <v>71624.85000000002</v>
      </c>
      <c r="U500" s="260">
        <v>71624.85000000002</v>
      </c>
      <c r="V500" s="260">
        <v>71624.85000000002</v>
      </c>
      <c r="W500" s="260">
        <v>71624.85000000002</v>
      </c>
      <c r="X500" s="188">
        <v>100</v>
      </c>
      <c r="Y500" s="188">
        <v>100</v>
      </c>
    </row>
    <row r="501" spans="1:25" s="211" customFormat="1" ht="12.75" x14ac:dyDescent="0.2">
      <c r="A501" s="259" t="s">
        <v>1276</v>
      </c>
      <c r="B501" s="188"/>
      <c r="C501" s="188"/>
      <c r="D501" s="188"/>
      <c r="E501" s="189"/>
      <c r="F501" s="188">
        <v>1</v>
      </c>
      <c r="G501" s="189"/>
      <c r="H501" s="188"/>
      <c r="I501" s="188"/>
      <c r="J501" s="188"/>
      <c r="K501" s="188"/>
      <c r="L501" s="188"/>
      <c r="M501" s="188"/>
      <c r="N501" s="188"/>
      <c r="O501" s="189"/>
      <c r="P501" s="260"/>
      <c r="Q501" s="188"/>
      <c r="R501" s="260"/>
      <c r="S501" s="260"/>
      <c r="T501" s="260"/>
      <c r="U501" s="260"/>
      <c r="V501" s="260"/>
      <c r="W501" s="260"/>
      <c r="X501" s="188"/>
      <c r="Y501" s="188"/>
    </row>
    <row r="502" spans="1:25" s="211" customFormat="1" ht="12.75" x14ac:dyDescent="0.2">
      <c r="A502" s="259" t="s">
        <v>1649</v>
      </c>
      <c r="B502" s="188"/>
      <c r="C502" s="188"/>
      <c r="D502" s="188"/>
      <c r="E502" s="189"/>
      <c r="F502" s="188"/>
      <c r="G502" s="189"/>
      <c r="H502" s="188"/>
      <c r="I502" s="188"/>
      <c r="J502" s="188"/>
      <c r="K502" s="188"/>
      <c r="L502" s="188"/>
      <c r="M502" s="188"/>
      <c r="N502" s="188"/>
      <c r="O502" s="189"/>
      <c r="P502" s="260"/>
      <c r="Q502" s="188"/>
      <c r="R502" s="260"/>
      <c r="S502" s="260"/>
      <c r="T502" s="260"/>
      <c r="U502" s="260"/>
      <c r="V502" s="260"/>
      <c r="W502" s="260"/>
      <c r="X502" s="188"/>
      <c r="Y502" s="188"/>
    </row>
    <row r="503" spans="1:25" s="211" customFormat="1" ht="38.25" x14ac:dyDescent="0.2">
      <c r="A503" s="188">
        <v>1</v>
      </c>
      <c r="B503" s="188" t="s">
        <v>309</v>
      </c>
      <c r="C503" s="188" t="s">
        <v>316</v>
      </c>
      <c r="D503" s="188" t="s">
        <v>173</v>
      </c>
      <c r="E503" s="189" t="s">
        <v>604</v>
      </c>
      <c r="F503" s="188" t="s">
        <v>1275</v>
      </c>
      <c r="G503" s="189" t="s">
        <v>1179</v>
      </c>
      <c r="H503" s="188">
        <v>1</v>
      </c>
      <c r="I503" s="188">
        <v>1</v>
      </c>
      <c r="J503" s="188" t="s">
        <v>172</v>
      </c>
      <c r="K503" s="188" t="s">
        <v>461</v>
      </c>
      <c r="L503" s="188" t="s">
        <v>605</v>
      </c>
      <c r="M503" s="188" t="s">
        <v>457</v>
      </c>
      <c r="N503" s="188" t="s">
        <v>605</v>
      </c>
      <c r="O503" s="189" t="s">
        <v>1182</v>
      </c>
      <c r="P503" s="260">
        <v>1598152</v>
      </c>
      <c r="Q503" s="188" t="s">
        <v>1183</v>
      </c>
      <c r="R503" s="260">
        <v>1598152</v>
      </c>
      <c r="S503" s="260">
        <v>1598152</v>
      </c>
      <c r="T503" s="260">
        <v>1598152</v>
      </c>
      <c r="U503" s="260">
        <v>1598152</v>
      </c>
      <c r="V503" s="260">
        <v>1598152</v>
      </c>
      <c r="W503" s="260">
        <v>1598152</v>
      </c>
      <c r="X503" s="188">
        <v>100</v>
      </c>
      <c r="Y503" s="188">
        <v>100</v>
      </c>
    </row>
    <row r="504" spans="1:25" s="211" customFormat="1" ht="51" x14ac:dyDescent="0.2">
      <c r="A504" s="188">
        <v>2</v>
      </c>
      <c r="B504" s="188" t="s">
        <v>309</v>
      </c>
      <c r="C504" s="188" t="s">
        <v>316</v>
      </c>
      <c r="D504" s="188" t="s">
        <v>329</v>
      </c>
      <c r="E504" s="189" t="s">
        <v>606</v>
      </c>
      <c r="F504" s="188" t="s">
        <v>1275</v>
      </c>
      <c r="G504" s="189" t="s">
        <v>1179</v>
      </c>
      <c r="H504" s="188">
        <v>1</v>
      </c>
      <c r="I504" s="188">
        <v>0</v>
      </c>
      <c r="J504" s="188" t="s">
        <v>172</v>
      </c>
      <c r="K504" s="188" t="s">
        <v>461</v>
      </c>
      <c r="L504" s="188" t="s">
        <v>462</v>
      </c>
      <c r="M504" s="188" t="s">
        <v>461</v>
      </c>
      <c r="N504" s="188" t="s">
        <v>462</v>
      </c>
      <c r="O504" s="189" t="s">
        <v>1182</v>
      </c>
      <c r="P504" s="260">
        <v>8000000.0000000009</v>
      </c>
      <c r="Q504" s="188" t="s">
        <v>1183</v>
      </c>
      <c r="R504" s="260">
        <v>8000000.0000000009</v>
      </c>
      <c r="S504" s="260">
        <v>8000000.0000000009</v>
      </c>
      <c r="T504" s="260">
        <v>8000000.0000000009</v>
      </c>
      <c r="U504" s="260">
        <v>8000000.0000000009</v>
      </c>
      <c r="V504" s="260">
        <v>8000000.0000000009</v>
      </c>
      <c r="W504" s="260">
        <v>8000000.0000000009</v>
      </c>
      <c r="X504" s="188">
        <v>100</v>
      </c>
      <c r="Y504" s="188">
        <v>67</v>
      </c>
    </row>
    <row r="505" spans="1:25" s="211" customFormat="1" ht="51" x14ac:dyDescent="0.2">
      <c r="A505" s="188">
        <v>3</v>
      </c>
      <c r="B505" s="188" t="s">
        <v>607</v>
      </c>
      <c r="C505" s="188" t="s">
        <v>316</v>
      </c>
      <c r="D505" s="188" t="s">
        <v>248</v>
      </c>
      <c r="E505" s="189" t="s">
        <v>319</v>
      </c>
      <c r="F505" s="188" t="s">
        <v>1275</v>
      </c>
      <c r="G505" s="189" t="s">
        <v>1179</v>
      </c>
      <c r="H505" s="188">
        <v>1</v>
      </c>
      <c r="I505" s="188">
        <v>1</v>
      </c>
      <c r="J505" s="188" t="s">
        <v>172</v>
      </c>
      <c r="K505" s="188" t="s">
        <v>450</v>
      </c>
      <c r="L505" s="188" t="s">
        <v>466</v>
      </c>
      <c r="M505" s="188" t="s">
        <v>450</v>
      </c>
      <c r="N505" s="188" t="s">
        <v>466</v>
      </c>
      <c r="O505" s="189" t="s">
        <v>1292</v>
      </c>
      <c r="P505" s="260">
        <v>364728.87000000005</v>
      </c>
      <c r="Q505" s="188" t="s">
        <v>1300</v>
      </c>
      <c r="R505" s="260">
        <v>0</v>
      </c>
      <c r="S505" s="260">
        <v>364728.87000000005</v>
      </c>
      <c r="T505" s="260">
        <v>364728.87000000005</v>
      </c>
      <c r="U505" s="260">
        <v>364728.87000000005</v>
      </c>
      <c r="V505" s="260">
        <v>364728.87000000005</v>
      </c>
      <c r="W505" s="260">
        <v>364728.87000000005</v>
      </c>
      <c r="X505" s="188">
        <v>100</v>
      </c>
      <c r="Y505" s="188">
        <v>100</v>
      </c>
    </row>
    <row r="506" spans="1:25" s="211" customFormat="1" ht="12.75" x14ac:dyDescent="0.2">
      <c r="A506" s="259" t="s">
        <v>1276</v>
      </c>
      <c r="B506" s="188"/>
      <c r="C506" s="188"/>
      <c r="D506" s="188"/>
      <c r="E506" s="189"/>
      <c r="F506" s="188">
        <v>3</v>
      </c>
      <c r="G506" s="189"/>
      <c r="H506" s="188"/>
      <c r="I506" s="188"/>
      <c r="J506" s="188"/>
      <c r="K506" s="188"/>
      <c r="L506" s="188"/>
      <c r="M506" s="188"/>
      <c r="N506" s="188"/>
      <c r="O506" s="189"/>
      <c r="P506" s="260"/>
      <c r="Q506" s="188"/>
      <c r="R506" s="260"/>
      <c r="S506" s="260"/>
      <c r="T506" s="260"/>
      <c r="U506" s="260"/>
      <c r="V506" s="260"/>
      <c r="W506" s="260"/>
      <c r="X506" s="188"/>
      <c r="Y506" s="188"/>
    </row>
    <row r="507" spans="1:25" s="211" customFormat="1" ht="12.75" x14ac:dyDescent="0.2">
      <c r="A507" s="259" t="s">
        <v>1650</v>
      </c>
      <c r="B507" s="188"/>
      <c r="C507" s="188"/>
      <c r="D507" s="188"/>
      <c r="E507" s="189"/>
      <c r="F507" s="188"/>
      <c r="G507" s="189"/>
      <c r="H507" s="188"/>
      <c r="I507" s="188"/>
      <c r="J507" s="188"/>
      <c r="K507" s="188"/>
      <c r="L507" s="188"/>
      <c r="M507" s="188"/>
      <c r="N507" s="188"/>
      <c r="O507" s="189"/>
      <c r="P507" s="260"/>
      <c r="Q507" s="188"/>
      <c r="R507" s="260"/>
      <c r="S507" s="260"/>
      <c r="T507" s="260"/>
      <c r="U507" s="260"/>
      <c r="V507" s="260"/>
      <c r="W507" s="260"/>
      <c r="X507" s="188"/>
      <c r="Y507" s="188"/>
    </row>
    <row r="508" spans="1:25" s="211" customFormat="1" ht="25.5" x14ac:dyDescent="0.2">
      <c r="A508" s="188">
        <v>1</v>
      </c>
      <c r="B508" s="188" t="s">
        <v>594</v>
      </c>
      <c r="C508" s="188" t="s">
        <v>608</v>
      </c>
      <c r="D508" s="188" t="s">
        <v>317</v>
      </c>
      <c r="E508" s="189" t="s">
        <v>609</v>
      </c>
      <c r="F508" s="188" t="s">
        <v>1275</v>
      </c>
      <c r="G508" s="189" t="s">
        <v>1179</v>
      </c>
      <c r="H508" s="188">
        <v>1</v>
      </c>
      <c r="I508" s="188">
        <v>0</v>
      </c>
      <c r="J508" s="188" t="s">
        <v>172</v>
      </c>
      <c r="K508" s="188" t="s">
        <v>461</v>
      </c>
      <c r="L508" s="188" t="s">
        <v>462</v>
      </c>
      <c r="M508" s="188" t="s">
        <v>461</v>
      </c>
      <c r="N508" s="188" t="s">
        <v>462</v>
      </c>
      <c r="O508" s="189" t="s">
        <v>1182</v>
      </c>
      <c r="P508" s="260">
        <v>18604.650000000009</v>
      </c>
      <c r="Q508" s="188" t="s">
        <v>1183</v>
      </c>
      <c r="R508" s="260">
        <v>1000000</v>
      </c>
      <c r="S508" s="260">
        <v>18604.650000000009</v>
      </c>
      <c r="T508" s="260">
        <v>18604.650000000009</v>
      </c>
      <c r="U508" s="260">
        <v>18604.650000000009</v>
      </c>
      <c r="V508" s="260">
        <v>18604.650000000009</v>
      </c>
      <c r="W508" s="260">
        <v>18604.650000000009</v>
      </c>
      <c r="X508" s="188">
        <v>100</v>
      </c>
      <c r="Y508" s="188">
        <v>2</v>
      </c>
    </row>
    <row r="509" spans="1:25" s="211" customFormat="1" ht="51" x14ac:dyDescent="0.2">
      <c r="A509" s="188">
        <v>2</v>
      </c>
      <c r="B509" s="188" t="s">
        <v>607</v>
      </c>
      <c r="C509" s="188" t="s">
        <v>608</v>
      </c>
      <c r="D509" s="188" t="s">
        <v>179</v>
      </c>
      <c r="E509" s="189" t="s">
        <v>319</v>
      </c>
      <c r="F509" s="188" t="s">
        <v>1275</v>
      </c>
      <c r="G509" s="189" t="s">
        <v>1179</v>
      </c>
      <c r="H509" s="188">
        <v>1</v>
      </c>
      <c r="I509" s="188">
        <v>0</v>
      </c>
      <c r="J509" s="188" t="s">
        <v>172</v>
      </c>
      <c r="K509" s="188" t="s">
        <v>461</v>
      </c>
      <c r="L509" s="188" t="s">
        <v>462</v>
      </c>
      <c r="M509" s="188" t="s">
        <v>746</v>
      </c>
      <c r="N509" s="188" t="s">
        <v>462</v>
      </c>
      <c r="O509" s="189" t="s">
        <v>1182</v>
      </c>
      <c r="P509" s="260">
        <v>543749.58000000019</v>
      </c>
      <c r="Q509" s="188" t="s">
        <v>1183</v>
      </c>
      <c r="R509" s="260">
        <v>2000000</v>
      </c>
      <c r="S509" s="260">
        <v>543749.58000000019</v>
      </c>
      <c r="T509" s="260">
        <v>543749.58000000019</v>
      </c>
      <c r="U509" s="260">
        <v>543749.58000000019</v>
      </c>
      <c r="V509" s="260">
        <v>543749.58000000019</v>
      </c>
      <c r="W509" s="260">
        <v>543749.58000000019</v>
      </c>
      <c r="X509" s="188">
        <v>100</v>
      </c>
      <c r="Y509" s="188">
        <v>27</v>
      </c>
    </row>
    <row r="510" spans="1:25" s="211" customFormat="1" ht="12.75" x14ac:dyDescent="0.2">
      <c r="A510" s="259" t="s">
        <v>1276</v>
      </c>
      <c r="B510" s="188"/>
      <c r="C510" s="188"/>
      <c r="D510" s="188"/>
      <c r="E510" s="189"/>
      <c r="F510" s="188">
        <v>2</v>
      </c>
      <c r="G510" s="189"/>
      <c r="H510" s="188"/>
      <c r="I510" s="188"/>
      <c r="J510" s="188"/>
      <c r="K510" s="188"/>
      <c r="L510" s="188"/>
      <c r="M510" s="188"/>
      <c r="N510" s="188"/>
      <c r="O510" s="189"/>
      <c r="P510" s="260"/>
      <c r="Q510" s="188"/>
      <c r="R510" s="260"/>
      <c r="S510" s="260"/>
      <c r="T510" s="260"/>
      <c r="U510" s="260"/>
      <c r="V510" s="260"/>
      <c r="W510" s="260"/>
      <c r="X510" s="188"/>
      <c r="Y510" s="188"/>
    </row>
    <row r="511" spans="1:25" s="211" customFormat="1" ht="12.75" x14ac:dyDescent="0.2">
      <c r="A511" s="259" t="s">
        <v>1651</v>
      </c>
      <c r="B511" s="188"/>
      <c r="C511" s="188"/>
      <c r="D511" s="188"/>
      <c r="E511" s="189"/>
      <c r="F511" s="188"/>
      <c r="G511" s="189"/>
      <c r="H511" s="188"/>
      <c r="I511" s="188"/>
      <c r="J511" s="188"/>
      <c r="K511" s="188"/>
      <c r="L511" s="188"/>
      <c r="M511" s="188"/>
      <c r="N511" s="188"/>
      <c r="O511" s="189"/>
      <c r="P511" s="260"/>
      <c r="Q511" s="188"/>
      <c r="R511" s="260"/>
      <c r="S511" s="260"/>
      <c r="T511" s="260"/>
      <c r="U511" s="260"/>
      <c r="V511" s="260"/>
      <c r="W511" s="260"/>
      <c r="X511" s="188"/>
      <c r="Y511" s="188"/>
    </row>
    <row r="512" spans="1:25" s="211" customFormat="1" ht="38.25" x14ac:dyDescent="0.2">
      <c r="A512" s="188">
        <v>1</v>
      </c>
      <c r="B512" s="188" t="s">
        <v>594</v>
      </c>
      <c r="C512" s="188" t="s">
        <v>320</v>
      </c>
      <c r="D512" s="188" t="s">
        <v>321</v>
      </c>
      <c r="E512" s="189" t="s">
        <v>322</v>
      </c>
      <c r="F512" s="188" t="s">
        <v>1275</v>
      </c>
      <c r="G512" s="189" t="s">
        <v>1179</v>
      </c>
      <c r="H512" s="188">
        <v>1</v>
      </c>
      <c r="I512" s="188">
        <v>0</v>
      </c>
      <c r="J512" s="188" t="s">
        <v>172</v>
      </c>
      <c r="K512" s="188" t="s">
        <v>461</v>
      </c>
      <c r="L512" s="188" t="s">
        <v>462</v>
      </c>
      <c r="M512" s="188" t="s">
        <v>461</v>
      </c>
      <c r="N512" s="188" t="s">
        <v>462</v>
      </c>
      <c r="O512" s="189" t="s">
        <v>1182</v>
      </c>
      <c r="P512" s="260">
        <v>11643117.92</v>
      </c>
      <c r="Q512" s="188" t="s">
        <v>1183</v>
      </c>
      <c r="R512" s="260">
        <v>11270104</v>
      </c>
      <c r="S512" s="260">
        <v>11643117.92</v>
      </c>
      <c r="T512" s="260">
        <v>11643117.92</v>
      </c>
      <c r="U512" s="260">
        <v>11643117.92</v>
      </c>
      <c r="V512" s="260">
        <v>11643117.92</v>
      </c>
      <c r="W512" s="260">
        <v>11643117.92</v>
      </c>
      <c r="X512" s="188">
        <v>100</v>
      </c>
      <c r="Y512" s="188">
        <v>65</v>
      </c>
    </row>
    <row r="513" spans="1:25" s="211" customFormat="1" ht="38.25" x14ac:dyDescent="0.2">
      <c r="A513" s="188">
        <v>2</v>
      </c>
      <c r="B513" s="188" t="s">
        <v>607</v>
      </c>
      <c r="C513" s="188" t="s">
        <v>320</v>
      </c>
      <c r="D513" s="188" t="s">
        <v>323</v>
      </c>
      <c r="E513" s="189" t="s">
        <v>324</v>
      </c>
      <c r="F513" s="188" t="s">
        <v>1275</v>
      </c>
      <c r="G513" s="189" t="s">
        <v>1179</v>
      </c>
      <c r="H513" s="188">
        <v>1</v>
      </c>
      <c r="I513" s="188">
        <v>0</v>
      </c>
      <c r="J513" s="188" t="s">
        <v>172</v>
      </c>
      <c r="K513" s="188" t="s">
        <v>461</v>
      </c>
      <c r="L513" s="188" t="s">
        <v>462</v>
      </c>
      <c r="M513" s="188" t="s">
        <v>461</v>
      </c>
      <c r="N513" s="188" t="s">
        <v>462</v>
      </c>
      <c r="O513" s="189" t="s">
        <v>1182</v>
      </c>
      <c r="P513" s="260">
        <v>2818451.8000000007</v>
      </c>
      <c r="Q513" s="188" t="s">
        <v>1183</v>
      </c>
      <c r="R513" s="260">
        <v>3175261.0000000009</v>
      </c>
      <c r="S513" s="260">
        <v>2818451.8000000007</v>
      </c>
      <c r="T513" s="260">
        <v>2818451.8000000007</v>
      </c>
      <c r="U513" s="260">
        <v>2818451.8000000007</v>
      </c>
      <c r="V513" s="260">
        <v>2818451.8000000007</v>
      </c>
      <c r="W513" s="260">
        <v>2818451.8000000007</v>
      </c>
      <c r="X513" s="188">
        <v>100</v>
      </c>
      <c r="Y513" s="188">
        <v>61</v>
      </c>
    </row>
    <row r="514" spans="1:25" s="211" customFormat="1" ht="51" x14ac:dyDescent="0.2">
      <c r="A514" s="188">
        <v>3</v>
      </c>
      <c r="B514" s="188" t="s">
        <v>594</v>
      </c>
      <c r="C514" s="188" t="s">
        <v>320</v>
      </c>
      <c r="D514" s="188" t="s">
        <v>325</v>
      </c>
      <c r="E514" s="189" t="s">
        <v>326</v>
      </c>
      <c r="F514" s="188" t="s">
        <v>1275</v>
      </c>
      <c r="G514" s="189" t="s">
        <v>1179</v>
      </c>
      <c r="H514" s="188">
        <v>1</v>
      </c>
      <c r="I514" s="188">
        <v>0</v>
      </c>
      <c r="J514" s="188" t="s">
        <v>172</v>
      </c>
      <c r="K514" s="188" t="s">
        <v>461</v>
      </c>
      <c r="L514" s="188" t="s">
        <v>462</v>
      </c>
      <c r="M514" s="188" t="s">
        <v>461</v>
      </c>
      <c r="N514" s="188" t="s">
        <v>462</v>
      </c>
      <c r="O514" s="189" t="s">
        <v>1182</v>
      </c>
      <c r="P514" s="260">
        <v>28196184.000000007</v>
      </c>
      <c r="Q514" s="188" t="s">
        <v>1183</v>
      </c>
      <c r="R514" s="260">
        <v>29000000.000000007</v>
      </c>
      <c r="S514" s="260">
        <v>28196184.000000007</v>
      </c>
      <c r="T514" s="260">
        <v>28196184.000000007</v>
      </c>
      <c r="U514" s="260">
        <v>28196184.000000007</v>
      </c>
      <c r="V514" s="260">
        <v>28196184.000000007</v>
      </c>
      <c r="W514" s="260">
        <v>28196184.000000007</v>
      </c>
      <c r="X514" s="188">
        <v>100</v>
      </c>
      <c r="Y514" s="188">
        <v>82</v>
      </c>
    </row>
    <row r="515" spans="1:25" s="211" customFormat="1" ht="25.5" x14ac:dyDescent="0.2">
      <c r="A515" s="188">
        <v>4</v>
      </c>
      <c r="B515" s="188" t="s">
        <v>161</v>
      </c>
      <c r="C515" s="188" t="s">
        <v>320</v>
      </c>
      <c r="D515" s="188" t="s">
        <v>327</v>
      </c>
      <c r="E515" s="189" t="s">
        <v>328</v>
      </c>
      <c r="F515" s="188" t="s">
        <v>1275</v>
      </c>
      <c r="G515" s="189" t="s">
        <v>1179</v>
      </c>
      <c r="H515" s="188">
        <v>1</v>
      </c>
      <c r="I515" s="188">
        <v>0</v>
      </c>
      <c r="J515" s="188" t="s">
        <v>172</v>
      </c>
      <c r="K515" s="188" t="s">
        <v>461</v>
      </c>
      <c r="L515" s="188" t="s">
        <v>462</v>
      </c>
      <c r="M515" s="188" t="s">
        <v>461</v>
      </c>
      <c r="N515" s="188" t="s">
        <v>462</v>
      </c>
      <c r="O515" s="189" t="s">
        <v>1182</v>
      </c>
      <c r="P515" s="260">
        <v>2664913.7500000009</v>
      </c>
      <c r="Q515" s="188" t="s">
        <v>1183</v>
      </c>
      <c r="R515" s="260">
        <v>3068825.0000000009</v>
      </c>
      <c r="S515" s="260">
        <v>2664913.7500000009</v>
      </c>
      <c r="T515" s="260">
        <v>2664913.7500000009</v>
      </c>
      <c r="U515" s="260">
        <v>2664913.7500000009</v>
      </c>
      <c r="V515" s="260">
        <v>2664913.7500000009</v>
      </c>
      <c r="W515" s="260">
        <v>2664913.7500000009</v>
      </c>
      <c r="X515" s="188">
        <v>100</v>
      </c>
      <c r="Y515" s="188">
        <v>61</v>
      </c>
    </row>
    <row r="516" spans="1:25" s="211" customFormat="1" ht="25.5" x14ac:dyDescent="0.2">
      <c r="A516" s="188">
        <v>5</v>
      </c>
      <c r="B516" s="188" t="s">
        <v>264</v>
      </c>
      <c r="C516" s="188" t="s">
        <v>320</v>
      </c>
      <c r="D516" s="188" t="s">
        <v>265</v>
      </c>
      <c r="E516" s="189" t="s">
        <v>266</v>
      </c>
      <c r="F516" s="188" t="s">
        <v>1275</v>
      </c>
      <c r="G516" s="189" t="s">
        <v>1179</v>
      </c>
      <c r="H516" s="188">
        <v>1</v>
      </c>
      <c r="I516" s="188">
        <v>0</v>
      </c>
      <c r="J516" s="188" t="s">
        <v>172</v>
      </c>
      <c r="K516" s="188" t="s">
        <v>461</v>
      </c>
      <c r="L516" s="188" t="s">
        <v>462</v>
      </c>
      <c r="M516" s="188" t="s">
        <v>461</v>
      </c>
      <c r="N516" s="188" t="s">
        <v>462</v>
      </c>
      <c r="O516" s="189" t="s">
        <v>1182</v>
      </c>
      <c r="P516" s="260">
        <v>2319024.1700000009</v>
      </c>
      <c r="Q516" s="188" t="s">
        <v>1291</v>
      </c>
      <c r="R516" s="260">
        <v>2165539.0000000009</v>
      </c>
      <c r="S516" s="260">
        <v>2319024.1700000009</v>
      </c>
      <c r="T516" s="260">
        <v>2319024.1700000009</v>
      </c>
      <c r="U516" s="260">
        <v>2319024.1700000009</v>
      </c>
      <c r="V516" s="260">
        <v>2319024.1700000009</v>
      </c>
      <c r="W516" s="260">
        <v>2319024.1700000009</v>
      </c>
      <c r="X516" s="188">
        <v>100</v>
      </c>
      <c r="Y516" s="188">
        <v>68</v>
      </c>
    </row>
    <row r="517" spans="1:25" s="211" customFormat="1" ht="38.25" x14ac:dyDescent="0.2">
      <c r="A517" s="188">
        <v>6</v>
      </c>
      <c r="B517" s="188" t="s">
        <v>184</v>
      </c>
      <c r="C517" s="188" t="s">
        <v>320</v>
      </c>
      <c r="D517" s="188" t="s">
        <v>348</v>
      </c>
      <c r="E517" s="189" t="s">
        <v>349</v>
      </c>
      <c r="F517" s="188" t="s">
        <v>1275</v>
      </c>
      <c r="G517" s="189" t="s">
        <v>1179</v>
      </c>
      <c r="H517" s="188">
        <v>1</v>
      </c>
      <c r="I517" s="188">
        <v>0</v>
      </c>
      <c r="J517" s="188" t="s">
        <v>172</v>
      </c>
      <c r="K517" s="188" t="s">
        <v>461</v>
      </c>
      <c r="L517" s="188" t="s">
        <v>462</v>
      </c>
      <c r="M517" s="188" t="s">
        <v>461</v>
      </c>
      <c r="N517" s="188" t="s">
        <v>462</v>
      </c>
      <c r="O517" s="189" t="s">
        <v>1182</v>
      </c>
      <c r="P517" s="260">
        <v>946222.42000000039</v>
      </c>
      <c r="Q517" s="188" t="s">
        <v>1183</v>
      </c>
      <c r="R517" s="260">
        <v>1532225</v>
      </c>
      <c r="S517" s="260">
        <v>946222.42000000039</v>
      </c>
      <c r="T517" s="260">
        <v>946222.42000000039</v>
      </c>
      <c r="U517" s="260">
        <v>946222.42000000039</v>
      </c>
      <c r="V517" s="260">
        <v>946222.42000000039</v>
      </c>
      <c r="W517" s="260">
        <v>946222.42000000039</v>
      </c>
      <c r="X517" s="188">
        <v>100</v>
      </c>
      <c r="Y517" s="188">
        <v>67</v>
      </c>
    </row>
    <row r="518" spans="1:25" s="211" customFormat="1" ht="25.5" x14ac:dyDescent="0.2">
      <c r="A518" s="188">
        <v>7</v>
      </c>
      <c r="B518" s="188" t="s">
        <v>184</v>
      </c>
      <c r="C518" s="188" t="s">
        <v>320</v>
      </c>
      <c r="D518" s="188" t="s">
        <v>187</v>
      </c>
      <c r="E518" s="189" t="s">
        <v>188</v>
      </c>
      <c r="F518" s="188" t="s">
        <v>1275</v>
      </c>
      <c r="G518" s="189" t="s">
        <v>1179</v>
      </c>
      <c r="H518" s="188">
        <v>1</v>
      </c>
      <c r="I518" s="188">
        <v>0</v>
      </c>
      <c r="J518" s="188" t="s">
        <v>172</v>
      </c>
      <c r="K518" s="188" t="s">
        <v>461</v>
      </c>
      <c r="L518" s="188" t="s">
        <v>462</v>
      </c>
      <c r="M518" s="188" t="s">
        <v>461</v>
      </c>
      <c r="N518" s="188" t="s">
        <v>462</v>
      </c>
      <c r="O518" s="189" t="s">
        <v>1182</v>
      </c>
      <c r="P518" s="260">
        <v>289568.4800000001</v>
      </c>
      <c r="Q518" s="188" t="s">
        <v>1183</v>
      </c>
      <c r="R518" s="260">
        <v>130243</v>
      </c>
      <c r="S518" s="260">
        <v>289568.4800000001</v>
      </c>
      <c r="T518" s="260">
        <v>289568.4800000001</v>
      </c>
      <c r="U518" s="260">
        <v>289568.4800000001</v>
      </c>
      <c r="V518" s="260">
        <v>289568.4800000001</v>
      </c>
      <c r="W518" s="260">
        <v>289568.4800000001</v>
      </c>
      <c r="X518" s="188">
        <v>100</v>
      </c>
      <c r="Y518" s="188">
        <v>66</v>
      </c>
    </row>
    <row r="519" spans="1:25" s="211" customFormat="1" ht="25.5" x14ac:dyDescent="0.2">
      <c r="A519" s="188">
        <v>8</v>
      </c>
      <c r="B519" s="188" t="s">
        <v>264</v>
      </c>
      <c r="C519" s="188" t="s">
        <v>320</v>
      </c>
      <c r="D519" s="188" t="s">
        <v>273</v>
      </c>
      <c r="E519" s="189" t="s">
        <v>274</v>
      </c>
      <c r="F519" s="188" t="s">
        <v>1275</v>
      </c>
      <c r="G519" s="189" t="s">
        <v>1179</v>
      </c>
      <c r="H519" s="188">
        <v>1</v>
      </c>
      <c r="I519" s="188">
        <v>0</v>
      </c>
      <c r="J519" s="188" t="s">
        <v>172</v>
      </c>
      <c r="K519" s="188" t="s">
        <v>461</v>
      </c>
      <c r="L519" s="188" t="s">
        <v>462</v>
      </c>
      <c r="M519" s="188" t="s">
        <v>461</v>
      </c>
      <c r="N519" s="188" t="s">
        <v>462</v>
      </c>
      <c r="O519" s="189" t="s">
        <v>1182</v>
      </c>
      <c r="P519" s="260">
        <v>1210295.68</v>
      </c>
      <c r="Q519" s="188" t="s">
        <v>1610</v>
      </c>
      <c r="R519" s="260">
        <v>819182.00000000023</v>
      </c>
      <c r="S519" s="260">
        <v>1210295.68</v>
      </c>
      <c r="T519" s="260">
        <v>1210295.68</v>
      </c>
      <c r="U519" s="260">
        <v>1210295.68</v>
      </c>
      <c r="V519" s="260">
        <v>1210295.68</v>
      </c>
      <c r="W519" s="260">
        <v>1210295.68</v>
      </c>
      <c r="X519" s="188">
        <v>100</v>
      </c>
      <c r="Y519" s="188">
        <v>73</v>
      </c>
    </row>
    <row r="520" spans="1:25" s="211" customFormat="1" ht="38.25" x14ac:dyDescent="0.2">
      <c r="A520" s="188">
        <v>9</v>
      </c>
      <c r="B520" s="188" t="s">
        <v>296</v>
      </c>
      <c r="C520" s="188" t="s">
        <v>320</v>
      </c>
      <c r="D520" s="188" t="s">
        <v>299</v>
      </c>
      <c r="E520" s="189" t="s">
        <v>610</v>
      </c>
      <c r="F520" s="188" t="s">
        <v>1275</v>
      </c>
      <c r="G520" s="189" t="s">
        <v>1179</v>
      </c>
      <c r="H520" s="188">
        <v>1</v>
      </c>
      <c r="I520" s="188">
        <v>1</v>
      </c>
      <c r="J520" s="188" t="s">
        <v>172</v>
      </c>
      <c r="K520" s="188" t="s">
        <v>450</v>
      </c>
      <c r="L520" s="188" t="s">
        <v>466</v>
      </c>
      <c r="M520" s="188" t="s">
        <v>611</v>
      </c>
      <c r="N520" s="188" t="s">
        <v>466</v>
      </c>
      <c r="O520" s="189" t="s">
        <v>1182</v>
      </c>
      <c r="P520" s="260">
        <v>14606.849999999999</v>
      </c>
      <c r="Q520" s="188" t="s">
        <v>1652</v>
      </c>
      <c r="R520" s="260">
        <v>0</v>
      </c>
      <c r="S520" s="260">
        <v>14606.849999999999</v>
      </c>
      <c r="T520" s="260">
        <v>14606.849999999999</v>
      </c>
      <c r="U520" s="260">
        <v>14606.849999999999</v>
      </c>
      <c r="V520" s="260">
        <v>14606.849999999999</v>
      </c>
      <c r="W520" s="260">
        <v>14606.849999999999</v>
      </c>
      <c r="X520" s="188">
        <v>100</v>
      </c>
      <c r="Y520" s="188">
        <v>100</v>
      </c>
    </row>
    <row r="521" spans="1:25" s="211" customFormat="1" ht="76.5" x14ac:dyDescent="0.2">
      <c r="A521" s="188">
        <v>10</v>
      </c>
      <c r="B521" s="188" t="s">
        <v>159</v>
      </c>
      <c r="C521" s="188" t="s">
        <v>320</v>
      </c>
      <c r="D521" s="188" t="s">
        <v>303</v>
      </c>
      <c r="E521" s="189" t="s">
        <v>1653</v>
      </c>
      <c r="F521" s="188" t="s">
        <v>1275</v>
      </c>
      <c r="G521" s="189" t="s">
        <v>1179</v>
      </c>
      <c r="H521" s="188">
        <v>1</v>
      </c>
      <c r="I521" s="188">
        <v>0</v>
      </c>
      <c r="J521" s="188" t="s">
        <v>300</v>
      </c>
      <c r="K521" s="188" t="s">
        <v>483</v>
      </c>
      <c r="L521" s="188" t="s">
        <v>462</v>
      </c>
      <c r="M521" s="188" t="s">
        <v>471</v>
      </c>
      <c r="N521" s="188" t="s">
        <v>1464</v>
      </c>
      <c r="O521" s="189" t="s">
        <v>1319</v>
      </c>
      <c r="P521" s="260">
        <v>100000</v>
      </c>
      <c r="Q521" s="188" t="s">
        <v>1183</v>
      </c>
      <c r="R521" s="260">
        <v>0</v>
      </c>
      <c r="S521" s="260">
        <v>100000</v>
      </c>
      <c r="T521" s="260">
        <v>100000</v>
      </c>
      <c r="U521" s="260">
        <v>100000</v>
      </c>
      <c r="V521" s="260">
        <v>100000</v>
      </c>
      <c r="W521" s="260">
        <v>100000</v>
      </c>
      <c r="X521" s="188">
        <v>100</v>
      </c>
      <c r="Y521" s="188">
        <v>70</v>
      </c>
    </row>
    <row r="522" spans="1:25" s="211" customFormat="1" ht="76.5" x14ac:dyDescent="0.2">
      <c r="A522" s="188">
        <v>11</v>
      </c>
      <c r="B522" s="188" t="s">
        <v>159</v>
      </c>
      <c r="C522" s="188" t="s">
        <v>320</v>
      </c>
      <c r="D522" s="188" t="s">
        <v>275</v>
      </c>
      <c r="E522" s="189" t="s">
        <v>1654</v>
      </c>
      <c r="F522" s="188" t="s">
        <v>1275</v>
      </c>
      <c r="G522" s="189" t="s">
        <v>1179</v>
      </c>
      <c r="H522" s="188">
        <v>3</v>
      </c>
      <c r="I522" s="188">
        <v>3</v>
      </c>
      <c r="J522" s="188" t="s">
        <v>612</v>
      </c>
      <c r="K522" s="188" t="s">
        <v>469</v>
      </c>
      <c r="L522" s="188" t="s">
        <v>462</v>
      </c>
      <c r="M522" s="188" t="s">
        <v>1122</v>
      </c>
      <c r="N522" s="188" t="s">
        <v>462</v>
      </c>
      <c r="O522" s="189" t="s">
        <v>1319</v>
      </c>
      <c r="P522" s="260">
        <v>579983.76000000024</v>
      </c>
      <c r="Q522" s="188" t="s">
        <v>1183</v>
      </c>
      <c r="R522" s="260">
        <v>0</v>
      </c>
      <c r="S522" s="260">
        <v>579983.76000000024</v>
      </c>
      <c r="T522" s="260">
        <v>579983.76000000024</v>
      </c>
      <c r="U522" s="260">
        <v>579983.76000000024</v>
      </c>
      <c r="V522" s="260">
        <v>579983.76000000024</v>
      </c>
      <c r="W522" s="260">
        <v>579983.76000000024</v>
      </c>
      <c r="X522" s="188">
        <v>100</v>
      </c>
      <c r="Y522" s="188">
        <v>100</v>
      </c>
    </row>
    <row r="523" spans="1:25" s="211" customFormat="1" ht="63.75" x14ac:dyDescent="0.2">
      <c r="A523" s="188">
        <v>12</v>
      </c>
      <c r="B523" s="188" t="s">
        <v>161</v>
      </c>
      <c r="C523" s="188" t="s">
        <v>320</v>
      </c>
      <c r="D523" s="188" t="s">
        <v>332</v>
      </c>
      <c r="E523" s="189" t="s">
        <v>613</v>
      </c>
      <c r="F523" s="188" t="s">
        <v>1278</v>
      </c>
      <c r="G523" s="189" t="s">
        <v>1279</v>
      </c>
      <c r="H523" s="188">
        <v>1</v>
      </c>
      <c r="I523" s="188">
        <v>1</v>
      </c>
      <c r="J523" s="188" t="s">
        <v>335</v>
      </c>
      <c r="K523" s="188" t="s">
        <v>469</v>
      </c>
      <c r="L523" s="188" t="s">
        <v>455</v>
      </c>
      <c r="M523" s="188" t="s">
        <v>469</v>
      </c>
      <c r="N523" s="188" t="s">
        <v>511</v>
      </c>
      <c r="O523" s="189" t="s">
        <v>1182</v>
      </c>
      <c r="P523" s="260">
        <v>207703.41000000009</v>
      </c>
      <c r="Q523" s="188" t="s">
        <v>1312</v>
      </c>
      <c r="R523" s="260">
        <v>0</v>
      </c>
      <c r="S523" s="260">
        <v>207703.41000000009</v>
      </c>
      <c r="T523" s="260">
        <v>207703.41000000009</v>
      </c>
      <c r="U523" s="260">
        <v>207703.41000000009</v>
      </c>
      <c r="V523" s="260">
        <v>207703.41000000009</v>
      </c>
      <c r="W523" s="260">
        <v>207703.41000000009</v>
      </c>
      <c r="X523" s="188">
        <v>100</v>
      </c>
      <c r="Y523" s="188">
        <v>100</v>
      </c>
    </row>
    <row r="524" spans="1:25" s="211" customFormat="1" ht="127.5" x14ac:dyDescent="0.2">
      <c r="A524" s="188">
        <v>13</v>
      </c>
      <c r="B524" s="188" t="s">
        <v>159</v>
      </c>
      <c r="C524" s="188" t="s">
        <v>320</v>
      </c>
      <c r="D524" s="188" t="s">
        <v>857</v>
      </c>
      <c r="E524" s="189" t="s">
        <v>1655</v>
      </c>
      <c r="F524" s="188" t="s">
        <v>1275</v>
      </c>
      <c r="G524" s="189" t="s">
        <v>1179</v>
      </c>
      <c r="H524" s="188">
        <v>1</v>
      </c>
      <c r="I524" s="188">
        <v>1</v>
      </c>
      <c r="J524" s="188" t="s">
        <v>375</v>
      </c>
      <c r="K524" s="188" t="s">
        <v>577</v>
      </c>
      <c r="L524" s="188" t="s">
        <v>487</v>
      </c>
      <c r="M524" s="188" t="s">
        <v>577</v>
      </c>
      <c r="N524" s="188" t="s">
        <v>487</v>
      </c>
      <c r="O524" s="189" t="s">
        <v>1319</v>
      </c>
      <c r="P524" s="260">
        <v>5327106.0000000009</v>
      </c>
      <c r="Q524" s="188" t="s">
        <v>1312</v>
      </c>
      <c r="R524" s="260">
        <v>0</v>
      </c>
      <c r="S524" s="260">
        <v>5327106.0000000009</v>
      </c>
      <c r="T524" s="260">
        <v>5327106.0000000009</v>
      </c>
      <c r="U524" s="260">
        <v>5327106.0000000009</v>
      </c>
      <c r="V524" s="260">
        <v>5327106.0000000009</v>
      </c>
      <c r="W524" s="260">
        <v>5327106.0000000009</v>
      </c>
      <c r="X524" s="188">
        <v>100</v>
      </c>
      <c r="Y524" s="188">
        <v>100</v>
      </c>
    </row>
    <row r="525" spans="1:25" s="211" customFormat="1" ht="38.25" x14ac:dyDescent="0.2">
      <c r="A525" s="188">
        <v>14</v>
      </c>
      <c r="B525" s="188" t="s">
        <v>594</v>
      </c>
      <c r="C525" s="188" t="s">
        <v>320</v>
      </c>
      <c r="D525" s="188" t="s">
        <v>1123</v>
      </c>
      <c r="E525" s="189" t="s">
        <v>322</v>
      </c>
      <c r="F525" s="188" t="s">
        <v>1275</v>
      </c>
      <c r="G525" s="189" t="s">
        <v>1179</v>
      </c>
      <c r="H525" s="188">
        <v>1</v>
      </c>
      <c r="I525" s="188">
        <v>0</v>
      </c>
      <c r="J525" s="188" t="s">
        <v>172</v>
      </c>
      <c r="K525" s="188" t="s">
        <v>556</v>
      </c>
      <c r="L525" s="188" t="s">
        <v>475</v>
      </c>
      <c r="M525" s="188" t="s">
        <v>556</v>
      </c>
      <c r="N525" s="188" t="s">
        <v>462</v>
      </c>
      <c r="O525" s="189" t="s">
        <v>1292</v>
      </c>
      <c r="P525" s="260">
        <v>69065.61000000003</v>
      </c>
      <c r="Q525" s="188" t="s">
        <v>1610</v>
      </c>
      <c r="R525" s="260">
        <v>0</v>
      </c>
      <c r="S525" s="260">
        <v>69065.61000000003</v>
      </c>
      <c r="T525" s="260">
        <v>69065.61000000003</v>
      </c>
      <c r="U525" s="260">
        <v>69065.61000000003</v>
      </c>
      <c r="V525" s="260">
        <v>69065.61000000003</v>
      </c>
      <c r="W525" s="260">
        <v>69065.61000000003</v>
      </c>
      <c r="X525" s="188">
        <v>100</v>
      </c>
      <c r="Y525" s="188">
        <v>46</v>
      </c>
    </row>
    <row r="526" spans="1:25" s="211" customFormat="1" ht="25.5" x14ac:dyDescent="0.2">
      <c r="A526" s="188">
        <v>15</v>
      </c>
      <c r="B526" s="188" t="s">
        <v>161</v>
      </c>
      <c r="C526" s="188" t="s">
        <v>320</v>
      </c>
      <c r="D526" s="188" t="s">
        <v>1124</v>
      </c>
      <c r="E526" s="189" t="s">
        <v>328</v>
      </c>
      <c r="F526" s="188" t="s">
        <v>1275</v>
      </c>
      <c r="G526" s="189" t="s">
        <v>1179</v>
      </c>
      <c r="H526" s="188">
        <v>1</v>
      </c>
      <c r="I526" s="188">
        <v>0</v>
      </c>
      <c r="J526" s="188" t="s">
        <v>172</v>
      </c>
      <c r="K526" s="188" t="s">
        <v>556</v>
      </c>
      <c r="L526" s="188" t="s">
        <v>475</v>
      </c>
      <c r="M526" s="188" t="s">
        <v>556</v>
      </c>
      <c r="N526" s="188" t="s">
        <v>462</v>
      </c>
      <c r="O526" s="189" t="s">
        <v>1292</v>
      </c>
      <c r="P526" s="260">
        <v>35625.210000000006</v>
      </c>
      <c r="Q526" s="188" t="s">
        <v>1430</v>
      </c>
      <c r="R526" s="260">
        <v>0</v>
      </c>
      <c r="S526" s="260">
        <v>35625.210000000006</v>
      </c>
      <c r="T526" s="260">
        <v>35625.210000000006</v>
      </c>
      <c r="U526" s="260">
        <v>35625.210000000006</v>
      </c>
      <c r="V526" s="260">
        <v>35625.210000000006</v>
      </c>
      <c r="W526" s="260">
        <v>35625.210000000006</v>
      </c>
      <c r="X526" s="188">
        <v>100</v>
      </c>
      <c r="Y526" s="188">
        <v>68</v>
      </c>
    </row>
    <row r="527" spans="1:25" s="211" customFormat="1" ht="38.25" x14ac:dyDescent="0.2">
      <c r="A527" s="188">
        <v>16</v>
      </c>
      <c r="B527" s="188" t="s">
        <v>184</v>
      </c>
      <c r="C527" s="188" t="s">
        <v>320</v>
      </c>
      <c r="D527" s="188" t="s">
        <v>1125</v>
      </c>
      <c r="E527" s="189" t="s">
        <v>349</v>
      </c>
      <c r="F527" s="188" t="s">
        <v>1275</v>
      </c>
      <c r="G527" s="189" t="s">
        <v>1179</v>
      </c>
      <c r="H527" s="188">
        <v>1</v>
      </c>
      <c r="I527" s="188">
        <v>0</v>
      </c>
      <c r="J527" s="188" t="s">
        <v>172</v>
      </c>
      <c r="K527" s="188" t="s">
        <v>556</v>
      </c>
      <c r="L527" s="188" t="s">
        <v>475</v>
      </c>
      <c r="M527" s="188" t="s">
        <v>556</v>
      </c>
      <c r="N527" s="188" t="s">
        <v>462</v>
      </c>
      <c r="O527" s="189" t="s">
        <v>1292</v>
      </c>
      <c r="P527" s="260">
        <v>24214.1</v>
      </c>
      <c r="Q527" s="188" t="s">
        <v>1432</v>
      </c>
      <c r="R527" s="260">
        <v>0</v>
      </c>
      <c r="S527" s="260">
        <v>24214.1</v>
      </c>
      <c r="T527" s="260">
        <v>24214.1</v>
      </c>
      <c r="U527" s="260">
        <v>24214.1</v>
      </c>
      <c r="V527" s="260">
        <v>24214.1</v>
      </c>
      <c r="W527" s="260">
        <v>24214.1</v>
      </c>
      <c r="X527" s="188">
        <v>100</v>
      </c>
      <c r="Y527" s="188">
        <v>71</v>
      </c>
    </row>
    <row r="528" spans="1:25" s="211" customFormat="1" ht="25.5" x14ac:dyDescent="0.2">
      <c r="A528" s="188">
        <v>17</v>
      </c>
      <c r="B528" s="188" t="s">
        <v>264</v>
      </c>
      <c r="C528" s="188" t="s">
        <v>320</v>
      </c>
      <c r="D528" s="188" t="s">
        <v>1126</v>
      </c>
      <c r="E528" s="189" t="s">
        <v>274</v>
      </c>
      <c r="F528" s="188" t="s">
        <v>1275</v>
      </c>
      <c r="G528" s="189" t="s">
        <v>1179</v>
      </c>
      <c r="H528" s="188">
        <v>1</v>
      </c>
      <c r="I528" s="188">
        <v>0</v>
      </c>
      <c r="J528" s="188" t="s">
        <v>172</v>
      </c>
      <c r="K528" s="188" t="s">
        <v>556</v>
      </c>
      <c r="L528" s="188" t="s">
        <v>475</v>
      </c>
      <c r="M528" s="188" t="s">
        <v>556</v>
      </c>
      <c r="N528" s="188" t="s">
        <v>462</v>
      </c>
      <c r="O528" s="189" t="s">
        <v>1292</v>
      </c>
      <c r="P528" s="260">
        <v>10461.509999999998</v>
      </c>
      <c r="Q528" s="188" t="s">
        <v>1295</v>
      </c>
      <c r="R528" s="260">
        <v>0</v>
      </c>
      <c r="S528" s="260">
        <v>10461.509999999998</v>
      </c>
      <c r="T528" s="260">
        <v>10461.509999999998</v>
      </c>
      <c r="U528" s="260">
        <v>10461.509999999998</v>
      </c>
      <c r="V528" s="260">
        <v>10461.509999999998</v>
      </c>
      <c r="W528" s="260">
        <v>10461.509999999998</v>
      </c>
      <c r="X528" s="188">
        <v>100</v>
      </c>
      <c r="Y528" s="188">
        <v>31</v>
      </c>
    </row>
    <row r="529" spans="1:25" s="211" customFormat="1" ht="38.25" x14ac:dyDescent="0.2">
      <c r="A529" s="188">
        <v>18</v>
      </c>
      <c r="B529" s="188" t="s">
        <v>594</v>
      </c>
      <c r="C529" s="188" t="s">
        <v>320</v>
      </c>
      <c r="D529" s="188" t="s">
        <v>1127</v>
      </c>
      <c r="E529" s="189" t="s">
        <v>322</v>
      </c>
      <c r="F529" s="188" t="s">
        <v>1275</v>
      </c>
      <c r="G529" s="189" t="s">
        <v>1179</v>
      </c>
      <c r="H529" s="188">
        <v>1</v>
      </c>
      <c r="I529" s="188">
        <v>0</v>
      </c>
      <c r="J529" s="188" t="s">
        <v>172</v>
      </c>
      <c r="K529" s="188" t="s">
        <v>556</v>
      </c>
      <c r="L529" s="188" t="s">
        <v>475</v>
      </c>
      <c r="M529" s="188" t="s">
        <v>556</v>
      </c>
      <c r="N529" s="188" t="s">
        <v>462</v>
      </c>
      <c r="O529" s="189" t="s">
        <v>1211</v>
      </c>
      <c r="P529" s="260">
        <v>363475.55000000005</v>
      </c>
      <c r="Q529" s="188" t="s">
        <v>1518</v>
      </c>
      <c r="R529" s="260">
        <v>0</v>
      </c>
      <c r="S529" s="260">
        <v>363475.55000000005</v>
      </c>
      <c r="T529" s="260">
        <v>363475.55000000005</v>
      </c>
      <c r="U529" s="260">
        <v>363475.55000000005</v>
      </c>
      <c r="V529" s="260">
        <v>363475.55000000005</v>
      </c>
      <c r="W529" s="260">
        <v>363475.55000000005</v>
      </c>
      <c r="X529" s="188">
        <v>100</v>
      </c>
      <c r="Y529" s="188">
        <v>98</v>
      </c>
    </row>
    <row r="530" spans="1:25" s="211" customFormat="1" ht="38.25" x14ac:dyDescent="0.2">
      <c r="A530" s="188">
        <v>19</v>
      </c>
      <c r="B530" s="188" t="s">
        <v>607</v>
      </c>
      <c r="C530" s="188" t="s">
        <v>320</v>
      </c>
      <c r="D530" s="188" t="s">
        <v>1128</v>
      </c>
      <c r="E530" s="189" t="s">
        <v>324</v>
      </c>
      <c r="F530" s="188" t="s">
        <v>1275</v>
      </c>
      <c r="G530" s="189" t="s">
        <v>1179</v>
      </c>
      <c r="H530" s="188">
        <v>1</v>
      </c>
      <c r="I530" s="188">
        <v>0</v>
      </c>
      <c r="J530" s="188" t="s">
        <v>172</v>
      </c>
      <c r="K530" s="188" t="s">
        <v>556</v>
      </c>
      <c r="L530" s="188" t="s">
        <v>475</v>
      </c>
      <c r="M530" s="188" t="s">
        <v>556</v>
      </c>
      <c r="N530" s="188" t="s">
        <v>462</v>
      </c>
      <c r="O530" s="189" t="s">
        <v>1211</v>
      </c>
      <c r="P530" s="260">
        <v>14595.41</v>
      </c>
      <c r="Q530" s="188" t="s">
        <v>1300</v>
      </c>
      <c r="R530" s="260">
        <v>0</v>
      </c>
      <c r="S530" s="260">
        <v>14595.41</v>
      </c>
      <c r="T530" s="260">
        <v>14595.41</v>
      </c>
      <c r="U530" s="260">
        <v>14595.41</v>
      </c>
      <c r="V530" s="260">
        <v>14595.41</v>
      </c>
      <c r="W530" s="260">
        <v>14595.41</v>
      </c>
      <c r="X530" s="188">
        <v>100</v>
      </c>
      <c r="Y530" s="188">
        <v>47</v>
      </c>
    </row>
    <row r="531" spans="1:25" s="211" customFormat="1" ht="25.5" x14ac:dyDescent="0.2">
      <c r="A531" s="188">
        <v>20</v>
      </c>
      <c r="B531" s="188" t="s">
        <v>161</v>
      </c>
      <c r="C531" s="188" t="s">
        <v>320</v>
      </c>
      <c r="D531" s="188" t="s">
        <v>1129</v>
      </c>
      <c r="E531" s="189" t="s">
        <v>328</v>
      </c>
      <c r="F531" s="188" t="s">
        <v>1275</v>
      </c>
      <c r="G531" s="189" t="s">
        <v>1179</v>
      </c>
      <c r="H531" s="188">
        <v>1</v>
      </c>
      <c r="I531" s="188">
        <v>0</v>
      </c>
      <c r="J531" s="188" t="s">
        <v>172</v>
      </c>
      <c r="K531" s="188" t="s">
        <v>556</v>
      </c>
      <c r="L531" s="188" t="s">
        <v>475</v>
      </c>
      <c r="M531" s="188" t="s">
        <v>556</v>
      </c>
      <c r="N531" s="188" t="s">
        <v>462</v>
      </c>
      <c r="O531" s="189" t="s">
        <v>1211</v>
      </c>
      <c r="P531" s="260">
        <v>106392.79999999999</v>
      </c>
      <c r="Q531" s="188" t="s">
        <v>1519</v>
      </c>
      <c r="R531" s="260">
        <v>0</v>
      </c>
      <c r="S531" s="260">
        <v>106392.79999999999</v>
      </c>
      <c r="T531" s="260">
        <v>106392.79999999999</v>
      </c>
      <c r="U531" s="260">
        <v>106392.79999999999</v>
      </c>
      <c r="V531" s="260">
        <v>106392.79999999999</v>
      </c>
      <c r="W531" s="260">
        <v>106392.79999999999</v>
      </c>
      <c r="X531" s="188">
        <v>100</v>
      </c>
      <c r="Y531" s="188">
        <v>59</v>
      </c>
    </row>
    <row r="532" spans="1:25" s="211" customFormat="1" ht="25.5" x14ac:dyDescent="0.2">
      <c r="A532" s="188">
        <v>21</v>
      </c>
      <c r="B532" s="188" t="s">
        <v>264</v>
      </c>
      <c r="C532" s="188" t="s">
        <v>320</v>
      </c>
      <c r="D532" s="188" t="s">
        <v>1130</v>
      </c>
      <c r="E532" s="189" t="s">
        <v>266</v>
      </c>
      <c r="F532" s="188" t="s">
        <v>1275</v>
      </c>
      <c r="G532" s="189" t="s">
        <v>1179</v>
      </c>
      <c r="H532" s="188">
        <v>1</v>
      </c>
      <c r="I532" s="188">
        <v>0</v>
      </c>
      <c r="J532" s="188" t="s">
        <v>172</v>
      </c>
      <c r="K532" s="188" t="s">
        <v>556</v>
      </c>
      <c r="L532" s="188" t="s">
        <v>475</v>
      </c>
      <c r="M532" s="188" t="s">
        <v>556</v>
      </c>
      <c r="N532" s="188" t="s">
        <v>462</v>
      </c>
      <c r="O532" s="189" t="s">
        <v>1211</v>
      </c>
      <c r="P532" s="260">
        <v>214949.18000000008</v>
      </c>
      <c r="Q532" s="188" t="s">
        <v>1656</v>
      </c>
      <c r="R532" s="260">
        <v>0</v>
      </c>
      <c r="S532" s="260">
        <v>214949.18000000008</v>
      </c>
      <c r="T532" s="260">
        <v>214949.18000000008</v>
      </c>
      <c r="U532" s="260">
        <v>214949.18000000008</v>
      </c>
      <c r="V532" s="260">
        <v>214949.18000000008</v>
      </c>
      <c r="W532" s="260">
        <v>214949.18000000008</v>
      </c>
      <c r="X532" s="188">
        <v>100</v>
      </c>
      <c r="Y532" s="188">
        <v>78</v>
      </c>
    </row>
    <row r="533" spans="1:25" s="211" customFormat="1" ht="25.5" x14ac:dyDescent="0.2">
      <c r="A533" s="188">
        <v>22</v>
      </c>
      <c r="B533" s="188" t="s">
        <v>184</v>
      </c>
      <c r="C533" s="188" t="s">
        <v>320</v>
      </c>
      <c r="D533" s="188" t="s">
        <v>1131</v>
      </c>
      <c r="E533" s="189" t="s">
        <v>188</v>
      </c>
      <c r="F533" s="188" t="s">
        <v>1275</v>
      </c>
      <c r="G533" s="189" t="s">
        <v>1179</v>
      </c>
      <c r="H533" s="188">
        <v>1</v>
      </c>
      <c r="I533" s="188">
        <v>0</v>
      </c>
      <c r="J533" s="188" t="s">
        <v>172</v>
      </c>
      <c r="K533" s="188" t="s">
        <v>556</v>
      </c>
      <c r="L533" s="188" t="s">
        <v>475</v>
      </c>
      <c r="M533" s="188" t="s">
        <v>556</v>
      </c>
      <c r="N533" s="188" t="s">
        <v>462</v>
      </c>
      <c r="O533" s="189" t="s">
        <v>1211</v>
      </c>
      <c r="P533" s="260">
        <v>11870.349999999999</v>
      </c>
      <c r="Q533" s="188" t="s">
        <v>1300</v>
      </c>
      <c r="R533" s="260">
        <v>0</v>
      </c>
      <c r="S533" s="260">
        <v>11870.349999999999</v>
      </c>
      <c r="T533" s="260">
        <v>11870.349999999999</v>
      </c>
      <c r="U533" s="260">
        <v>11870.349999999999</v>
      </c>
      <c r="V533" s="260">
        <v>11870.349999999999</v>
      </c>
      <c r="W533" s="260">
        <v>11870.349999999999</v>
      </c>
      <c r="X533" s="188">
        <v>100</v>
      </c>
      <c r="Y533" s="188">
        <v>50</v>
      </c>
    </row>
    <row r="534" spans="1:25" s="211" customFormat="1" ht="25.5" x14ac:dyDescent="0.2">
      <c r="A534" s="188">
        <v>23</v>
      </c>
      <c r="B534" s="188" t="s">
        <v>264</v>
      </c>
      <c r="C534" s="188" t="s">
        <v>320</v>
      </c>
      <c r="D534" s="188" t="s">
        <v>1132</v>
      </c>
      <c r="E534" s="189" t="s">
        <v>274</v>
      </c>
      <c r="F534" s="188" t="s">
        <v>1275</v>
      </c>
      <c r="G534" s="189" t="s">
        <v>1179</v>
      </c>
      <c r="H534" s="188">
        <v>1</v>
      </c>
      <c r="I534" s="188">
        <v>0</v>
      </c>
      <c r="J534" s="188" t="s">
        <v>172</v>
      </c>
      <c r="K534" s="188" t="s">
        <v>556</v>
      </c>
      <c r="L534" s="188" t="s">
        <v>475</v>
      </c>
      <c r="M534" s="188" t="s">
        <v>556</v>
      </c>
      <c r="N534" s="188" t="s">
        <v>462</v>
      </c>
      <c r="O534" s="189" t="s">
        <v>1211</v>
      </c>
      <c r="P534" s="260">
        <v>75962.290000000008</v>
      </c>
      <c r="Q534" s="188" t="s">
        <v>1430</v>
      </c>
      <c r="R534" s="260">
        <v>0</v>
      </c>
      <c r="S534" s="260">
        <v>75962.290000000008</v>
      </c>
      <c r="T534" s="260">
        <v>75962.290000000008</v>
      </c>
      <c r="U534" s="260">
        <v>75962.290000000008</v>
      </c>
      <c r="V534" s="260">
        <v>75962.290000000008</v>
      </c>
      <c r="W534" s="260">
        <v>75962.290000000008</v>
      </c>
      <c r="X534" s="188">
        <v>100</v>
      </c>
      <c r="Y534" s="188">
        <v>61</v>
      </c>
    </row>
    <row r="535" spans="1:25" s="211" customFormat="1" ht="89.25" x14ac:dyDescent="0.2">
      <c r="A535" s="188">
        <v>24</v>
      </c>
      <c r="B535" s="188" t="s">
        <v>161</v>
      </c>
      <c r="C535" s="188" t="s">
        <v>320</v>
      </c>
      <c r="D535" s="188" t="s">
        <v>1133</v>
      </c>
      <c r="E535" s="189" t="s">
        <v>1657</v>
      </c>
      <c r="F535" s="188" t="s">
        <v>1275</v>
      </c>
      <c r="G535" s="189" t="s">
        <v>1179</v>
      </c>
      <c r="H535" s="188">
        <v>1</v>
      </c>
      <c r="I535" s="188">
        <v>0</v>
      </c>
      <c r="J535" s="188" t="s">
        <v>172</v>
      </c>
      <c r="K535" s="188" t="s">
        <v>556</v>
      </c>
      <c r="L535" s="188" t="s">
        <v>605</v>
      </c>
      <c r="M535" s="188" t="s">
        <v>556</v>
      </c>
      <c r="N535" s="188" t="s">
        <v>462</v>
      </c>
      <c r="O535" s="189" t="s">
        <v>1174</v>
      </c>
      <c r="P535" s="260">
        <v>295895.00000000006</v>
      </c>
      <c r="Q535" s="188" t="s">
        <v>1183</v>
      </c>
      <c r="R535" s="260">
        <v>0</v>
      </c>
      <c r="S535" s="260">
        <v>295895.00000000006</v>
      </c>
      <c r="T535" s="260">
        <v>295895.00000000006</v>
      </c>
      <c r="U535" s="260">
        <v>295895.00000000006</v>
      </c>
      <c r="V535" s="260">
        <v>295895.00000000006</v>
      </c>
      <c r="W535" s="260">
        <v>295895.00000000006</v>
      </c>
      <c r="X535" s="188">
        <v>100</v>
      </c>
      <c r="Y535" s="188">
        <v>0</v>
      </c>
    </row>
    <row r="536" spans="1:25" s="211" customFormat="1" ht="89.25" x14ac:dyDescent="0.2">
      <c r="A536" s="188">
        <v>25</v>
      </c>
      <c r="B536" s="188" t="s">
        <v>178</v>
      </c>
      <c r="C536" s="188" t="s">
        <v>320</v>
      </c>
      <c r="D536" s="188" t="s">
        <v>1658</v>
      </c>
      <c r="E536" s="189" t="s">
        <v>1659</v>
      </c>
      <c r="F536" s="188" t="s">
        <v>1275</v>
      </c>
      <c r="G536" s="189" t="s">
        <v>1179</v>
      </c>
      <c r="H536" s="188">
        <v>1</v>
      </c>
      <c r="I536" s="188">
        <v>0</v>
      </c>
      <c r="J536" s="188" t="s">
        <v>172</v>
      </c>
      <c r="K536" s="188" t="s">
        <v>1285</v>
      </c>
      <c r="L536" s="188" t="s">
        <v>462</v>
      </c>
      <c r="M536" s="188" t="s">
        <v>1285</v>
      </c>
      <c r="N536" s="188" t="s">
        <v>462</v>
      </c>
      <c r="O536" s="189" t="s">
        <v>1297</v>
      </c>
      <c r="P536" s="260">
        <v>255499.00000000009</v>
      </c>
      <c r="Q536" s="188" t="s">
        <v>1183</v>
      </c>
      <c r="R536" s="260">
        <v>0</v>
      </c>
      <c r="S536" s="260">
        <v>255499.00000000009</v>
      </c>
      <c r="T536" s="260">
        <v>255499.00000000009</v>
      </c>
      <c r="U536" s="260">
        <v>255499.00000000009</v>
      </c>
      <c r="V536" s="260">
        <v>255499.00000000009</v>
      </c>
      <c r="W536" s="260">
        <v>255499.00000000009</v>
      </c>
      <c r="X536" s="188">
        <v>100</v>
      </c>
      <c r="Y536" s="188">
        <v>0</v>
      </c>
    </row>
    <row r="537" spans="1:25" s="211" customFormat="1" ht="63.75" x14ac:dyDescent="0.2">
      <c r="A537" s="188">
        <v>26</v>
      </c>
      <c r="B537" s="188" t="s">
        <v>477</v>
      </c>
      <c r="C537" s="188" t="s">
        <v>320</v>
      </c>
      <c r="D537" s="188" t="s">
        <v>1134</v>
      </c>
      <c r="E537" s="189" t="s">
        <v>1135</v>
      </c>
      <c r="F537" s="188" t="s">
        <v>1275</v>
      </c>
      <c r="G537" s="189" t="s">
        <v>1179</v>
      </c>
      <c r="H537" s="188">
        <v>1</v>
      </c>
      <c r="I537" s="188">
        <v>1</v>
      </c>
      <c r="J537" s="188" t="s">
        <v>172</v>
      </c>
      <c r="K537" s="188" t="s">
        <v>556</v>
      </c>
      <c r="L537" s="188" t="s">
        <v>605</v>
      </c>
      <c r="M537" s="188" t="s">
        <v>556</v>
      </c>
      <c r="N537" s="188" t="s">
        <v>605</v>
      </c>
      <c r="O537" s="189" t="s">
        <v>1182</v>
      </c>
      <c r="P537" s="260">
        <v>40000.000000000007</v>
      </c>
      <c r="Q537" s="188" t="s">
        <v>1300</v>
      </c>
      <c r="R537" s="260">
        <v>0</v>
      </c>
      <c r="S537" s="260">
        <v>40000.000000000007</v>
      </c>
      <c r="T537" s="260">
        <v>40000.000000000007</v>
      </c>
      <c r="U537" s="260">
        <v>40000.000000000007</v>
      </c>
      <c r="V537" s="260">
        <v>40000.000000000007</v>
      </c>
      <c r="W537" s="260">
        <v>40000.000000000007</v>
      </c>
      <c r="X537" s="188">
        <v>100</v>
      </c>
      <c r="Y537" s="188">
        <v>0</v>
      </c>
    </row>
    <row r="538" spans="1:25" s="211" customFormat="1" ht="38.25" x14ac:dyDescent="0.2">
      <c r="A538" s="188">
        <v>27</v>
      </c>
      <c r="B538" s="188" t="s">
        <v>161</v>
      </c>
      <c r="C538" s="188" t="s">
        <v>320</v>
      </c>
      <c r="D538" s="188" t="s">
        <v>230</v>
      </c>
      <c r="E538" s="189" t="s">
        <v>614</v>
      </c>
      <c r="F538" s="188" t="s">
        <v>1275</v>
      </c>
      <c r="G538" s="189" t="s">
        <v>1179</v>
      </c>
      <c r="H538" s="188">
        <v>1</v>
      </c>
      <c r="I538" s="188">
        <v>1</v>
      </c>
      <c r="J538" s="188" t="s">
        <v>335</v>
      </c>
      <c r="K538" s="188" t="s">
        <v>469</v>
      </c>
      <c r="L538" s="188" t="s">
        <v>462</v>
      </c>
      <c r="M538" s="188" t="s">
        <v>501</v>
      </c>
      <c r="N538" s="188" t="s">
        <v>858</v>
      </c>
      <c r="O538" s="189" t="s">
        <v>1182</v>
      </c>
      <c r="P538" s="260">
        <v>52200.000000000007</v>
      </c>
      <c r="Q538" s="188" t="s">
        <v>1183</v>
      </c>
      <c r="R538" s="260">
        <v>0</v>
      </c>
      <c r="S538" s="260">
        <v>52200.000000000007</v>
      </c>
      <c r="T538" s="260">
        <v>52200.000000000007</v>
      </c>
      <c r="U538" s="260">
        <v>52200.000000000007</v>
      </c>
      <c r="V538" s="260">
        <v>52200.000000000007</v>
      </c>
      <c r="W538" s="260">
        <v>52200.000000000007</v>
      </c>
      <c r="X538" s="188">
        <v>100</v>
      </c>
      <c r="Y538" s="188">
        <v>100</v>
      </c>
    </row>
    <row r="539" spans="1:25" s="211" customFormat="1" ht="12.75" x14ac:dyDescent="0.2">
      <c r="A539" s="259" t="s">
        <v>1276</v>
      </c>
      <c r="B539" s="188"/>
      <c r="C539" s="188"/>
      <c r="D539" s="188"/>
      <c r="E539" s="189"/>
      <c r="F539" s="188">
        <v>27</v>
      </c>
      <c r="G539" s="189"/>
      <c r="H539" s="188"/>
      <c r="I539" s="188"/>
      <c r="J539" s="188"/>
      <c r="K539" s="188"/>
      <c r="L539" s="188"/>
      <c r="M539" s="188"/>
      <c r="N539" s="188"/>
      <c r="O539" s="189"/>
      <c r="P539" s="260"/>
      <c r="Q539" s="188"/>
      <c r="R539" s="260"/>
      <c r="S539" s="260"/>
      <c r="T539" s="260"/>
      <c r="U539" s="260"/>
      <c r="V539" s="260"/>
      <c r="W539" s="260"/>
      <c r="X539" s="188"/>
      <c r="Y539" s="188"/>
    </row>
    <row r="540" spans="1:25" s="211" customFormat="1" ht="12.75" x14ac:dyDescent="0.2">
      <c r="A540" s="259" t="s">
        <v>1660</v>
      </c>
      <c r="B540" s="188"/>
      <c r="C540" s="188"/>
      <c r="D540" s="188"/>
      <c r="E540" s="189"/>
      <c r="F540" s="188"/>
      <c r="G540" s="189"/>
      <c r="H540" s="188"/>
      <c r="I540" s="188"/>
      <c r="J540" s="188"/>
      <c r="K540" s="188"/>
      <c r="L540" s="188"/>
      <c r="M540" s="188"/>
      <c r="N540" s="188"/>
      <c r="O540" s="189"/>
      <c r="P540" s="260"/>
      <c r="Q540" s="188"/>
      <c r="R540" s="260"/>
      <c r="S540" s="260"/>
      <c r="T540" s="260"/>
      <c r="U540" s="260"/>
      <c r="V540" s="260"/>
      <c r="W540" s="260"/>
      <c r="X540" s="188"/>
      <c r="Y540" s="188"/>
    </row>
    <row r="541" spans="1:25" s="211" customFormat="1" ht="38.25" x14ac:dyDescent="0.2">
      <c r="A541" s="188">
        <v>1</v>
      </c>
      <c r="B541" s="188" t="s">
        <v>174</v>
      </c>
      <c r="C541" s="188" t="s">
        <v>643</v>
      </c>
      <c r="D541" s="188" t="s">
        <v>414</v>
      </c>
      <c r="E541" s="189" t="s">
        <v>859</v>
      </c>
      <c r="F541" s="188" t="s">
        <v>1275</v>
      </c>
      <c r="G541" s="189" t="s">
        <v>1179</v>
      </c>
      <c r="H541" s="188">
        <v>1</v>
      </c>
      <c r="I541" s="188">
        <v>0</v>
      </c>
      <c r="J541" s="188" t="s">
        <v>252</v>
      </c>
      <c r="K541" s="188" t="s">
        <v>461</v>
      </c>
      <c r="L541" s="188" t="s">
        <v>559</v>
      </c>
      <c r="M541" s="188" t="s">
        <v>1795</v>
      </c>
      <c r="N541" s="188" t="s">
        <v>462</v>
      </c>
      <c r="O541" s="189" t="s">
        <v>1182</v>
      </c>
      <c r="P541" s="260">
        <v>538008.00000000012</v>
      </c>
      <c r="Q541" s="188" t="s">
        <v>1183</v>
      </c>
      <c r="R541" s="260">
        <v>20000</v>
      </c>
      <c r="S541" s="260">
        <v>538008.00000000012</v>
      </c>
      <c r="T541" s="260">
        <v>538008.00000000012</v>
      </c>
      <c r="U541" s="260">
        <v>538008.00000000012</v>
      </c>
      <c r="V541" s="260">
        <v>538008.00000000012</v>
      </c>
      <c r="W541" s="260">
        <v>538008.00000000012</v>
      </c>
      <c r="X541" s="188">
        <v>100</v>
      </c>
      <c r="Y541" s="188">
        <v>90</v>
      </c>
    </row>
    <row r="542" spans="1:25" s="211" customFormat="1" ht="12.75" x14ac:dyDescent="0.2">
      <c r="A542" s="259" t="s">
        <v>1276</v>
      </c>
      <c r="B542" s="188"/>
      <c r="C542" s="188"/>
      <c r="D542" s="188"/>
      <c r="E542" s="189"/>
      <c r="F542" s="188">
        <v>1</v>
      </c>
      <c r="G542" s="189"/>
      <c r="H542" s="188"/>
      <c r="I542" s="188"/>
      <c r="J542" s="188"/>
      <c r="K542" s="188"/>
      <c r="L542" s="188"/>
      <c r="M542" s="188"/>
      <c r="N542" s="188"/>
      <c r="O542" s="189"/>
      <c r="P542" s="260"/>
      <c r="Q542" s="188"/>
      <c r="R542" s="260"/>
      <c r="S542" s="260"/>
      <c r="T542" s="260"/>
      <c r="U542" s="260"/>
      <c r="V542" s="260"/>
      <c r="W542" s="260"/>
      <c r="X542" s="188"/>
      <c r="Y542" s="188"/>
    </row>
    <row r="543" spans="1:25" s="211" customFormat="1" ht="12.75" x14ac:dyDescent="0.2">
      <c r="A543" s="259" t="s">
        <v>1661</v>
      </c>
      <c r="B543" s="188"/>
      <c r="C543" s="188"/>
      <c r="D543" s="188"/>
      <c r="E543" s="189"/>
      <c r="F543" s="188"/>
      <c r="G543" s="189"/>
      <c r="H543" s="188"/>
      <c r="I543" s="188"/>
      <c r="J543" s="188"/>
      <c r="K543" s="188"/>
      <c r="L543" s="188"/>
      <c r="M543" s="188"/>
      <c r="N543" s="188"/>
      <c r="O543" s="189"/>
      <c r="P543" s="260"/>
      <c r="Q543" s="188"/>
      <c r="R543" s="260"/>
      <c r="S543" s="260"/>
      <c r="T543" s="260"/>
      <c r="U543" s="260"/>
      <c r="V543" s="260"/>
      <c r="W543" s="260"/>
      <c r="X543" s="188"/>
      <c r="Y543" s="188"/>
    </row>
    <row r="544" spans="1:25" s="211" customFormat="1" ht="25.5" x14ac:dyDescent="0.2">
      <c r="A544" s="188">
        <v>1</v>
      </c>
      <c r="B544" s="188" t="s">
        <v>333</v>
      </c>
      <c r="C544" s="188" t="s">
        <v>152</v>
      </c>
      <c r="D544" s="188" t="s">
        <v>334</v>
      </c>
      <c r="E544" s="189" t="s">
        <v>1136</v>
      </c>
      <c r="F544" s="188" t="s">
        <v>1275</v>
      </c>
      <c r="G544" s="189" t="s">
        <v>1179</v>
      </c>
      <c r="H544" s="188">
        <v>1</v>
      </c>
      <c r="I544" s="188">
        <v>0</v>
      </c>
      <c r="J544" s="188" t="s">
        <v>172</v>
      </c>
      <c r="K544" s="188" t="s">
        <v>461</v>
      </c>
      <c r="L544" s="188" t="s">
        <v>462</v>
      </c>
      <c r="M544" s="188" t="s">
        <v>461</v>
      </c>
      <c r="N544" s="188" t="s">
        <v>462</v>
      </c>
      <c r="O544" s="189" t="s">
        <v>1182</v>
      </c>
      <c r="P544" s="260">
        <v>4311997.040000001</v>
      </c>
      <c r="Q544" s="188" t="s">
        <v>1291</v>
      </c>
      <c r="R544" s="260">
        <v>3848529.0000000009</v>
      </c>
      <c r="S544" s="260">
        <v>4311997.040000001</v>
      </c>
      <c r="T544" s="260">
        <v>4311997.040000001</v>
      </c>
      <c r="U544" s="260">
        <v>4311997.040000001</v>
      </c>
      <c r="V544" s="260">
        <v>4311997.040000001</v>
      </c>
      <c r="W544" s="260">
        <v>4311997.040000001</v>
      </c>
      <c r="X544" s="188">
        <v>100</v>
      </c>
      <c r="Y544" s="188">
        <v>100</v>
      </c>
    </row>
    <row r="545" spans="1:25" s="211" customFormat="1" ht="25.5" x14ac:dyDescent="0.2">
      <c r="A545" s="188">
        <v>2</v>
      </c>
      <c r="B545" s="188" t="s">
        <v>333</v>
      </c>
      <c r="C545" s="188" t="s">
        <v>152</v>
      </c>
      <c r="D545" s="188" t="s">
        <v>1137</v>
      </c>
      <c r="E545" s="189" t="s">
        <v>1138</v>
      </c>
      <c r="F545" s="188" t="s">
        <v>1275</v>
      </c>
      <c r="G545" s="189" t="s">
        <v>1179</v>
      </c>
      <c r="H545" s="188">
        <v>1</v>
      </c>
      <c r="I545" s="188">
        <v>0</v>
      </c>
      <c r="J545" s="188" t="s">
        <v>172</v>
      </c>
      <c r="K545" s="188" t="s">
        <v>556</v>
      </c>
      <c r="L545" s="188" t="s">
        <v>475</v>
      </c>
      <c r="M545" s="188" t="s">
        <v>556</v>
      </c>
      <c r="N545" s="188" t="s">
        <v>462</v>
      </c>
      <c r="O545" s="189" t="s">
        <v>1292</v>
      </c>
      <c r="P545" s="260">
        <v>7226.37</v>
      </c>
      <c r="Q545" s="188" t="s">
        <v>1300</v>
      </c>
      <c r="R545" s="260">
        <v>0</v>
      </c>
      <c r="S545" s="260">
        <v>7226.37</v>
      </c>
      <c r="T545" s="260">
        <v>7226.37</v>
      </c>
      <c r="U545" s="260">
        <v>7226.37</v>
      </c>
      <c r="V545" s="260">
        <v>7226.37</v>
      </c>
      <c r="W545" s="260">
        <v>7226.37</v>
      </c>
      <c r="X545" s="188">
        <v>100</v>
      </c>
      <c r="Y545" s="188">
        <v>71</v>
      </c>
    </row>
    <row r="546" spans="1:25" s="211" customFormat="1" ht="25.5" x14ac:dyDescent="0.2">
      <c r="A546" s="188">
        <v>3</v>
      </c>
      <c r="B546" s="188" t="s">
        <v>333</v>
      </c>
      <c r="C546" s="188" t="s">
        <v>152</v>
      </c>
      <c r="D546" s="188" t="s">
        <v>1139</v>
      </c>
      <c r="E546" s="189" t="s">
        <v>1136</v>
      </c>
      <c r="F546" s="188" t="s">
        <v>1275</v>
      </c>
      <c r="G546" s="189" t="s">
        <v>1179</v>
      </c>
      <c r="H546" s="188">
        <v>1</v>
      </c>
      <c r="I546" s="188">
        <v>0</v>
      </c>
      <c r="J546" s="188" t="s">
        <v>172</v>
      </c>
      <c r="K546" s="188" t="s">
        <v>556</v>
      </c>
      <c r="L546" s="188" t="s">
        <v>475</v>
      </c>
      <c r="M546" s="188" t="s">
        <v>556</v>
      </c>
      <c r="N546" s="188" t="s">
        <v>462</v>
      </c>
      <c r="O546" s="189" t="s">
        <v>1211</v>
      </c>
      <c r="P546" s="260">
        <v>42476.66</v>
      </c>
      <c r="Q546" s="188" t="s">
        <v>1308</v>
      </c>
      <c r="R546" s="260">
        <v>0</v>
      </c>
      <c r="S546" s="260">
        <v>42476.66</v>
      </c>
      <c r="T546" s="260">
        <v>42476.66</v>
      </c>
      <c r="U546" s="260">
        <v>42476.66</v>
      </c>
      <c r="V546" s="260">
        <v>42476.66</v>
      </c>
      <c r="W546" s="260">
        <v>42476.66</v>
      </c>
      <c r="X546" s="188">
        <v>100</v>
      </c>
      <c r="Y546" s="188">
        <v>89</v>
      </c>
    </row>
    <row r="547" spans="1:25" s="211" customFormat="1" ht="12.75" x14ac:dyDescent="0.2">
      <c r="A547" s="259" t="s">
        <v>1276</v>
      </c>
      <c r="B547" s="188"/>
      <c r="C547" s="188"/>
      <c r="D547" s="188"/>
      <c r="E547" s="189"/>
      <c r="F547" s="188">
        <v>3</v>
      </c>
      <c r="G547" s="189"/>
      <c r="H547" s="188"/>
      <c r="I547" s="188"/>
      <c r="J547" s="188"/>
      <c r="K547" s="188"/>
      <c r="L547" s="188"/>
      <c r="M547" s="188"/>
      <c r="N547" s="188"/>
      <c r="O547" s="189"/>
      <c r="P547" s="260"/>
      <c r="Q547" s="188"/>
      <c r="R547" s="260"/>
      <c r="S547" s="260"/>
      <c r="T547" s="260"/>
      <c r="U547" s="260"/>
      <c r="V547" s="260"/>
      <c r="W547" s="260"/>
      <c r="X547" s="188"/>
      <c r="Y547" s="188"/>
    </row>
    <row r="548" spans="1:25" s="211" customFormat="1" ht="12.75" x14ac:dyDescent="0.2">
      <c r="A548" s="259" t="s">
        <v>1662</v>
      </c>
      <c r="B548" s="188"/>
      <c r="C548" s="188"/>
      <c r="D548" s="188"/>
      <c r="E548" s="189"/>
      <c r="F548" s="188"/>
      <c r="G548" s="189"/>
      <c r="H548" s="188"/>
      <c r="I548" s="188"/>
      <c r="J548" s="188"/>
      <c r="K548" s="188"/>
      <c r="L548" s="188"/>
      <c r="M548" s="188"/>
      <c r="N548" s="188"/>
      <c r="O548" s="189"/>
      <c r="P548" s="260"/>
      <c r="Q548" s="188"/>
      <c r="R548" s="260"/>
      <c r="S548" s="260"/>
      <c r="T548" s="260"/>
      <c r="U548" s="260"/>
      <c r="V548" s="260"/>
      <c r="W548" s="260"/>
      <c r="X548" s="188"/>
      <c r="Y548" s="188"/>
    </row>
    <row r="549" spans="1:25" s="211" customFormat="1" ht="63.75" x14ac:dyDescent="0.2">
      <c r="A549" s="188">
        <v>1</v>
      </c>
      <c r="B549" s="188" t="s">
        <v>161</v>
      </c>
      <c r="C549" s="188" t="s">
        <v>336</v>
      </c>
      <c r="D549" s="188" t="s">
        <v>337</v>
      </c>
      <c r="E549" s="189" t="s">
        <v>338</v>
      </c>
      <c r="F549" s="188" t="s">
        <v>1275</v>
      </c>
      <c r="G549" s="189" t="s">
        <v>1179</v>
      </c>
      <c r="H549" s="188">
        <v>1</v>
      </c>
      <c r="I549" s="188">
        <v>0</v>
      </c>
      <c r="J549" s="188" t="s">
        <v>172</v>
      </c>
      <c r="K549" s="188" t="s">
        <v>461</v>
      </c>
      <c r="L549" s="188" t="s">
        <v>462</v>
      </c>
      <c r="M549" s="188" t="s">
        <v>461</v>
      </c>
      <c r="N549" s="188" t="s">
        <v>462</v>
      </c>
      <c r="O549" s="189" t="s">
        <v>1182</v>
      </c>
      <c r="P549" s="260">
        <v>9810722.160000002</v>
      </c>
      <c r="Q549" s="188" t="s">
        <v>1183</v>
      </c>
      <c r="R549" s="260">
        <v>7740481.0000000009</v>
      </c>
      <c r="S549" s="260">
        <v>9810722.160000002</v>
      </c>
      <c r="T549" s="260">
        <v>9810722.160000002</v>
      </c>
      <c r="U549" s="260">
        <v>9810722.160000002</v>
      </c>
      <c r="V549" s="260">
        <v>9810722.160000002</v>
      </c>
      <c r="W549" s="260">
        <v>9810722.160000002</v>
      </c>
      <c r="X549" s="188">
        <v>100</v>
      </c>
      <c r="Y549" s="188">
        <v>66</v>
      </c>
    </row>
    <row r="550" spans="1:25" s="211" customFormat="1" ht="25.5" x14ac:dyDescent="0.2">
      <c r="A550" s="188">
        <v>2</v>
      </c>
      <c r="B550" s="188" t="s">
        <v>159</v>
      </c>
      <c r="C550" s="188" t="s">
        <v>336</v>
      </c>
      <c r="D550" s="188" t="s">
        <v>350</v>
      </c>
      <c r="E550" s="189" t="s">
        <v>422</v>
      </c>
      <c r="F550" s="188" t="s">
        <v>1275</v>
      </c>
      <c r="G550" s="189" t="s">
        <v>1179</v>
      </c>
      <c r="H550" s="188">
        <v>1</v>
      </c>
      <c r="I550" s="188">
        <v>0</v>
      </c>
      <c r="J550" s="188" t="s">
        <v>172</v>
      </c>
      <c r="K550" s="188" t="s">
        <v>461</v>
      </c>
      <c r="L550" s="188" t="s">
        <v>462</v>
      </c>
      <c r="M550" s="188" t="s">
        <v>461</v>
      </c>
      <c r="N550" s="188" t="s">
        <v>462</v>
      </c>
      <c r="O550" s="189" t="s">
        <v>1211</v>
      </c>
      <c r="P550" s="260">
        <v>1499010.14</v>
      </c>
      <c r="Q550" s="188" t="s">
        <v>1183</v>
      </c>
      <c r="R550" s="260">
        <v>1749690</v>
      </c>
      <c r="S550" s="260">
        <v>1499010.14</v>
      </c>
      <c r="T550" s="260">
        <v>1499010.14</v>
      </c>
      <c r="U550" s="260">
        <v>1499010.14</v>
      </c>
      <c r="V550" s="260">
        <v>1499010.14</v>
      </c>
      <c r="W550" s="260">
        <v>1499010.14</v>
      </c>
      <c r="X550" s="188">
        <v>100</v>
      </c>
      <c r="Y550" s="188">
        <v>65</v>
      </c>
    </row>
    <row r="551" spans="1:25" s="211" customFormat="1" ht="51" x14ac:dyDescent="0.2">
      <c r="A551" s="188">
        <v>3</v>
      </c>
      <c r="B551" s="188" t="s">
        <v>161</v>
      </c>
      <c r="C551" s="188" t="s">
        <v>336</v>
      </c>
      <c r="D551" s="188" t="s">
        <v>1140</v>
      </c>
      <c r="E551" s="189" t="s">
        <v>1141</v>
      </c>
      <c r="F551" s="188" t="s">
        <v>1275</v>
      </c>
      <c r="G551" s="189" t="s">
        <v>1179</v>
      </c>
      <c r="H551" s="188">
        <v>1</v>
      </c>
      <c r="I551" s="188">
        <v>0</v>
      </c>
      <c r="J551" s="188" t="s">
        <v>172</v>
      </c>
      <c r="K551" s="188" t="s">
        <v>556</v>
      </c>
      <c r="L551" s="188" t="s">
        <v>475</v>
      </c>
      <c r="M551" s="188" t="s">
        <v>556</v>
      </c>
      <c r="N551" s="188" t="s">
        <v>462</v>
      </c>
      <c r="O551" s="189" t="s">
        <v>1292</v>
      </c>
      <c r="P551" s="260">
        <v>413781.7900000001</v>
      </c>
      <c r="Q551" s="188" t="s">
        <v>1663</v>
      </c>
      <c r="R551" s="260">
        <v>0</v>
      </c>
      <c r="S551" s="260">
        <v>413781.7900000001</v>
      </c>
      <c r="T551" s="260">
        <v>413781.7900000001</v>
      </c>
      <c r="U551" s="260">
        <v>413781.7900000001</v>
      </c>
      <c r="V551" s="260">
        <v>413781.7900000001</v>
      </c>
      <c r="W551" s="260">
        <v>413781.7900000001</v>
      </c>
      <c r="X551" s="188">
        <v>100</v>
      </c>
      <c r="Y551" s="188">
        <v>74</v>
      </c>
    </row>
    <row r="552" spans="1:25" s="211" customFormat="1" ht="51" x14ac:dyDescent="0.2">
      <c r="A552" s="188">
        <v>4</v>
      </c>
      <c r="B552" s="188" t="s">
        <v>161</v>
      </c>
      <c r="C552" s="188" t="s">
        <v>336</v>
      </c>
      <c r="D552" s="188" t="s">
        <v>1142</v>
      </c>
      <c r="E552" s="189" t="s">
        <v>1141</v>
      </c>
      <c r="F552" s="188" t="s">
        <v>1275</v>
      </c>
      <c r="G552" s="189" t="s">
        <v>1179</v>
      </c>
      <c r="H552" s="188">
        <v>1</v>
      </c>
      <c r="I552" s="188">
        <v>0</v>
      </c>
      <c r="J552" s="188" t="s">
        <v>172</v>
      </c>
      <c r="K552" s="188" t="s">
        <v>556</v>
      </c>
      <c r="L552" s="188" t="s">
        <v>475</v>
      </c>
      <c r="M552" s="188" t="s">
        <v>556</v>
      </c>
      <c r="N552" s="188" t="s">
        <v>462</v>
      </c>
      <c r="O552" s="189" t="s">
        <v>1211</v>
      </c>
      <c r="P552" s="260">
        <v>273858.56000000006</v>
      </c>
      <c r="Q552" s="188" t="s">
        <v>1293</v>
      </c>
      <c r="R552" s="260">
        <v>0</v>
      </c>
      <c r="S552" s="260">
        <v>273858.56000000006</v>
      </c>
      <c r="T552" s="260">
        <v>273858.56000000006</v>
      </c>
      <c r="U552" s="260">
        <v>273858.56000000006</v>
      </c>
      <c r="V552" s="260">
        <v>273858.56000000006</v>
      </c>
      <c r="W552" s="260">
        <v>273858.56000000006</v>
      </c>
      <c r="X552" s="188">
        <v>100</v>
      </c>
      <c r="Y552" s="188">
        <v>90</v>
      </c>
    </row>
    <row r="553" spans="1:25" s="211" customFormat="1" ht="12.75" x14ac:dyDescent="0.2">
      <c r="A553" s="259" t="s">
        <v>1276</v>
      </c>
      <c r="B553" s="188"/>
      <c r="C553" s="188"/>
      <c r="D553" s="188"/>
      <c r="E553" s="189"/>
      <c r="F553" s="188">
        <v>4</v>
      </c>
      <c r="G553" s="189"/>
      <c r="H553" s="188"/>
      <c r="I553" s="188"/>
      <c r="J553" s="188"/>
      <c r="K553" s="188"/>
      <c r="L553" s="188"/>
      <c r="M553" s="188"/>
      <c r="N553" s="188"/>
      <c r="O553" s="189"/>
      <c r="P553" s="260"/>
      <c r="Q553" s="188"/>
      <c r="R553" s="260"/>
      <c r="S553" s="260"/>
      <c r="T553" s="260"/>
      <c r="U553" s="260"/>
      <c r="V553" s="260"/>
      <c r="W553" s="260"/>
      <c r="X553" s="188"/>
      <c r="Y553" s="188"/>
    </row>
    <row r="554" spans="1:25" s="211" customFormat="1" ht="12.75" x14ac:dyDescent="0.2">
      <c r="A554" s="259" t="s">
        <v>1664</v>
      </c>
      <c r="B554" s="188"/>
      <c r="C554" s="188"/>
      <c r="D554" s="188"/>
      <c r="E554" s="189"/>
      <c r="F554" s="188"/>
      <c r="G554" s="189"/>
      <c r="H554" s="188"/>
      <c r="I554" s="188"/>
      <c r="J554" s="188"/>
      <c r="K554" s="188"/>
      <c r="L554" s="188"/>
      <c r="M554" s="188"/>
      <c r="N554" s="188"/>
      <c r="O554" s="189"/>
      <c r="P554" s="260"/>
      <c r="Q554" s="188"/>
      <c r="R554" s="260"/>
      <c r="S554" s="260"/>
      <c r="T554" s="260"/>
      <c r="U554" s="260"/>
      <c r="V554" s="260"/>
      <c r="W554" s="260"/>
      <c r="X554" s="188"/>
      <c r="Y554" s="188"/>
    </row>
    <row r="555" spans="1:25" s="211" customFormat="1" ht="38.25" x14ac:dyDescent="0.2">
      <c r="A555" s="188">
        <v>1</v>
      </c>
      <c r="B555" s="188" t="s">
        <v>313</v>
      </c>
      <c r="C555" s="188" t="s">
        <v>423</v>
      </c>
      <c r="D555" s="188" t="s">
        <v>368</v>
      </c>
      <c r="E555" s="189" t="s">
        <v>369</v>
      </c>
      <c r="F555" s="188" t="s">
        <v>1275</v>
      </c>
      <c r="G555" s="189" t="s">
        <v>1179</v>
      </c>
      <c r="H555" s="188">
        <v>1</v>
      </c>
      <c r="I555" s="188">
        <v>0</v>
      </c>
      <c r="J555" s="188" t="s">
        <v>172</v>
      </c>
      <c r="K555" s="188" t="s">
        <v>461</v>
      </c>
      <c r="L555" s="188" t="s">
        <v>462</v>
      </c>
      <c r="M555" s="188" t="s">
        <v>461</v>
      </c>
      <c r="N555" s="188" t="s">
        <v>462</v>
      </c>
      <c r="O555" s="189" t="s">
        <v>1182</v>
      </c>
      <c r="P555" s="260">
        <v>4926112.2400000012</v>
      </c>
      <c r="Q555" s="188" t="s">
        <v>1183</v>
      </c>
      <c r="R555" s="260">
        <v>5034220.0000000009</v>
      </c>
      <c r="S555" s="260">
        <v>4926112.2400000012</v>
      </c>
      <c r="T555" s="260">
        <v>4926112.2400000012</v>
      </c>
      <c r="U555" s="260">
        <v>4926112.2400000012</v>
      </c>
      <c r="V555" s="260">
        <v>4926112.2400000012</v>
      </c>
      <c r="W555" s="260">
        <v>4926112.2400000012</v>
      </c>
      <c r="X555" s="188">
        <v>100</v>
      </c>
      <c r="Y555" s="188">
        <v>64</v>
      </c>
    </row>
    <row r="556" spans="1:25" s="211" customFormat="1" ht="76.5" x14ac:dyDescent="0.2">
      <c r="A556" s="188">
        <v>2</v>
      </c>
      <c r="B556" s="188" t="s">
        <v>313</v>
      </c>
      <c r="C556" s="188" t="s">
        <v>423</v>
      </c>
      <c r="D556" s="188" t="s">
        <v>351</v>
      </c>
      <c r="E556" s="189" t="s">
        <v>424</v>
      </c>
      <c r="F556" s="188" t="s">
        <v>1275</v>
      </c>
      <c r="G556" s="189" t="s">
        <v>1179</v>
      </c>
      <c r="H556" s="188">
        <v>1</v>
      </c>
      <c r="I556" s="188">
        <v>0</v>
      </c>
      <c r="J556" s="188" t="s">
        <v>335</v>
      </c>
      <c r="K556" s="188" t="s">
        <v>461</v>
      </c>
      <c r="L556" s="188" t="s">
        <v>502</v>
      </c>
      <c r="M556" s="188" t="s">
        <v>896</v>
      </c>
      <c r="N556" s="188" t="s">
        <v>1021</v>
      </c>
      <c r="O556" s="189" t="s">
        <v>1211</v>
      </c>
      <c r="P556" s="260">
        <v>470000.00000000006</v>
      </c>
      <c r="Q556" s="188" t="s">
        <v>1183</v>
      </c>
      <c r="R556" s="260">
        <v>470000.00000000006</v>
      </c>
      <c r="S556" s="260">
        <v>470000.00000000006</v>
      </c>
      <c r="T556" s="260">
        <v>470000.00000000006</v>
      </c>
      <c r="U556" s="260">
        <v>470000.00000000006</v>
      </c>
      <c r="V556" s="260">
        <v>470000.00000000006</v>
      </c>
      <c r="W556" s="260">
        <v>470000.00000000006</v>
      </c>
      <c r="X556" s="188">
        <v>100</v>
      </c>
      <c r="Y556" s="188">
        <v>49</v>
      </c>
    </row>
    <row r="557" spans="1:25" s="211" customFormat="1" ht="38.25" x14ac:dyDescent="0.2">
      <c r="A557" s="188">
        <v>3</v>
      </c>
      <c r="B557" s="188" t="s">
        <v>313</v>
      </c>
      <c r="C557" s="188" t="s">
        <v>423</v>
      </c>
      <c r="D557" s="188" t="s">
        <v>1143</v>
      </c>
      <c r="E557" s="189" t="s">
        <v>369</v>
      </c>
      <c r="F557" s="188" t="s">
        <v>1275</v>
      </c>
      <c r="G557" s="189" t="s">
        <v>1179</v>
      </c>
      <c r="H557" s="188">
        <v>1</v>
      </c>
      <c r="I557" s="188">
        <v>0</v>
      </c>
      <c r="J557" s="188" t="s">
        <v>172</v>
      </c>
      <c r="K557" s="188" t="s">
        <v>556</v>
      </c>
      <c r="L557" s="188" t="s">
        <v>475</v>
      </c>
      <c r="M557" s="188" t="s">
        <v>556</v>
      </c>
      <c r="N557" s="188" t="s">
        <v>462</v>
      </c>
      <c r="O557" s="189" t="s">
        <v>1292</v>
      </c>
      <c r="P557" s="260">
        <v>13507.8</v>
      </c>
      <c r="Q557" s="188" t="s">
        <v>1300</v>
      </c>
      <c r="R557" s="260">
        <v>0</v>
      </c>
      <c r="S557" s="260">
        <v>13507.8</v>
      </c>
      <c r="T557" s="260">
        <v>13507.8</v>
      </c>
      <c r="U557" s="260">
        <v>13507.8</v>
      </c>
      <c r="V557" s="260">
        <v>13507.8</v>
      </c>
      <c r="W557" s="260">
        <v>13507.8</v>
      </c>
      <c r="X557" s="188">
        <v>100</v>
      </c>
      <c r="Y557" s="188">
        <v>68</v>
      </c>
    </row>
    <row r="558" spans="1:25" s="211" customFormat="1" ht="38.25" x14ac:dyDescent="0.2">
      <c r="A558" s="188">
        <v>4</v>
      </c>
      <c r="B558" s="188" t="s">
        <v>313</v>
      </c>
      <c r="C558" s="188" t="s">
        <v>423</v>
      </c>
      <c r="D558" s="188" t="s">
        <v>1144</v>
      </c>
      <c r="E558" s="189" t="s">
        <v>369</v>
      </c>
      <c r="F558" s="188" t="s">
        <v>1275</v>
      </c>
      <c r="G558" s="189" t="s">
        <v>1179</v>
      </c>
      <c r="H558" s="188">
        <v>1</v>
      </c>
      <c r="I558" s="188">
        <v>0</v>
      </c>
      <c r="J558" s="188" t="s">
        <v>172</v>
      </c>
      <c r="K558" s="188" t="s">
        <v>556</v>
      </c>
      <c r="L558" s="188" t="s">
        <v>475</v>
      </c>
      <c r="M558" s="188" t="s">
        <v>556</v>
      </c>
      <c r="N558" s="188" t="s">
        <v>462</v>
      </c>
      <c r="O558" s="189" t="s">
        <v>1211</v>
      </c>
      <c r="P558" s="260">
        <v>208714.40000000008</v>
      </c>
      <c r="Q558" s="188" t="s">
        <v>1610</v>
      </c>
      <c r="R558" s="260">
        <v>0</v>
      </c>
      <c r="S558" s="260">
        <v>208714.40000000008</v>
      </c>
      <c r="T558" s="260">
        <v>208714.40000000008</v>
      </c>
      <c r="U558" s="260">
        <v>208714.40000000008</v>
      </c>
      <c r="V558" s="260">
        <v>208714.40000000008</v>
      </c>
      <c r="W558" s="260">
        <v>208714.40000000008</v>
      </c>
      <c r="X558" s="188">
        <v>100</v>
      </c>
      <c r="Y558" s="188">
        <v>99</v>
      </c>
    </row>
    <row r="559" spans="1:25" s="211" customFormat="1" ht="12.75" x14ac:dyDescent="0.2">
      <c r="A559" s="259" t="s">
        <v>1276</v>
      </c>
      <c r="B559" s="188"/>
      <c r="C559" s="188"/>
      <c r="D559" s="188"/>
      <c r="E559" s="189"/>
      <c r="F559" s="188">
        <v>4</v>
      </c>
      <c r="G559" s="189"/>
      <c r="H559" s="188"/>
      <c r="I559" s="188"/>
      <c r="J559" s="188"/>
      <c r="K559" s="188"/>
      <c r="L559" s="188"/>
      <c r="M559" s="188"/>
      <c r="N559" s="188"/>
      <c r="O559" s="189"/>
      <c r="P559" s="260"/>
      <c r="Q559" s="188"/>
      <c r="R559" s="260"/>
      <c r="S559" s="260"/>
      <c r="T559" s="260"/>
      <c r="U559" s="260"/>
      <c r="V559" s="260"/>
      <c r="W559" s="260"/>
      <c r="X559" s="188"/>
      <c r="Y559" s="188"/>
    </row>
    <row r="560" spans="1:25" s="211" customFormat="1" ht="12.75" x14ac:dyDescent="0.2">
      <c r="A560" s="259" t="s">
        <v>1665</v>
      </c>
      <c r="B560" s="188"/>
      <c r="C560" s="188"/>
      <c r="D560" s="188"/>
      <c r="E560" s="189"/>
      <c r="F560" s="188"/>
      <c r="G560" s="189"/>
      <c r="H560" s="188"/>
      <c r="I560" s="188"/>
      <c r="J560" s="188"/>
      <c r="K560" s="188"/>
      <c r="L560" s="188"/>
      <c r="M560" s="188"/>
      <c r="N560" s="188"/>
      <c r="O560" s="189"/>
      <c r="P560" s="260"/>
      <c r="Q560" s="188"/>
      <c r="R560" s="260"/>
      <c r="S560" s="260"/>
      <c r="T560" s="260"/>
      <c r="U560" s="260"/>
      <c r="V560" s="260"/>
      <c r="W560" s="260"/>
      <c r="X560" s="188"/>
      <c r="Y560" s="188"/>
    </row>
    <row r="561" spans="1:27" s="211" customFormat="1" ht="25.5" x14ac:dyDescent="0.2">
      <c r="A561" s="188">
        <v>1</v>
      </c>
      <c r="B561" s="188" t="s">
        <v>249</v>
      </c>
      <c r="C561" s="188" t="s">
        <v>341</v>
      </c>
      <c r="D561" s="188" t="s">
        <v>342</v>
      </c>
      <c r="E561" s="189" t="s">
        <v>343</v>
      </c>
      <c r="F561" s="188" t="s">
        <v>1275</v>
      </c>
      <c r="G561" s="189" t="s">
        <v>1179</v>
      </c>
      <c r="H561" s="188">
        <v>1</v>
      </c>
      <c r="I561" s="188">
        <v>0</v>
      </c>
      <c r="J561" s="188" t="s">
        <v>172</v>
      </c>
      <c r="K561" s="188" t="s">
        <v>461</v>
      </c>
      <c r="L561" s="188" t="s">
        <v>462</v>
      </c>
      <c r="M561" s="188" t="s">
        <v>461</v>
      </c>
      <c r="N561" s="188" t="s">
        <v>462</v>
      </c>
      <c r="O561" s="189" t="s">
        <v>1182</v>
      </c>
      <c r="P561" s="260">
        <v>10965268.34</v>
      </c>
      <c r="Q561" s="188" t="s">
        <v>1183</v>
      </c>
      <c r="R561" s="260">
        <v>11535639</v>
      </c>
      <c r="S561" s="260">
        <v>10965268.34</v>
      </c>
      <c r="T561" s="260">
        <v>10965268.34</v>
      </c>
      <c r="U561" s="260">
        <v>10965268.34</v>
      </c>
      <c r="V561" s="260">
        <v>10965268.34</v>
      </c>
      <c r="W561" s="260">
        <v>10965268.34</v>
      </c>
      <c r="X561" s="188">
        <v>100</v>
      </c>
      <c r="Y561" s="188">
        <v>100</v>
      </c>
    </row>
    <row r="562" spans="1:27" s="211" customFormat="1" ht="38.25" x14ac:dyDescent="0.2">
      <c r="A562" s="188">
        <v>2</v>
      </c>
      <c r="B562" s="188" t="s">
        <v>184</v>
      </c>
      <c r="C562" s="188" t="s">
        <v>341</v>
      </c>
      <c r="D562" s="188" t="s">
        <v>344</v>
      </c>
      <c r="E562" s="189" t="s">
        <v>345</v>
      </c>
      <c r="F562" s="188" t="s">
        <v>1275</v>
      </c>
      <c r="G562" s="189" t="s">
        <v>1179</v>
      </c>
      <c r="H562" s="188">
        <v>1</v>
      </c>
      <c r="I562" s="188">
        <v>0</v>
      </c>
      <c r="J562" s="188" t="s">
        <v>172</v>
      </c>
      <c r="K562" s="188" t="s">
        <v>461</v>
      </c>
      <c r="L562" s="188" t="s">
        <v>462</v>
      </c>
      <c r="M562" s="188" t="s">
        <v>461</v>
      </c>
      <c r="N562" s="188" t="s">
        <v>462</v>
      </c>
      <c r="O562" s="189" t="s">
        <v>1182</v>
      </c>
      <c r="P562" s="260">
        <v>6778012.9400000023</v>
      </c>
      <c r="Q562" s="188" t="s">
        <v>1183</v>
      </c>
      <c r="R562" s="260">
        <v>7716150.0000000009</v>
      </c>
      <c r="S562" s="260">
        <v>6778012.9400000023</v>
      </c>
      <c r="T562" s="260">
        <v>6778012.9400000023</v>
      </c>
      <c r="U562" s="260">
        <v>6778012.9400000023</v>
      </c>
      <c r="V562" s="260">
        <v>6778012.9400000023</v>
      </c>
      <c r="W562" s="260">
        <v>6778012.9400000023</v>
      </c>
      <c r="X562" s="188">
        <v>100</v>
      </c>
      <c r="Y562" s="188">
        <v>71</v>
      </c>
    </row>
    <row r="563" spans="1:27" ht="39" x14ac:dyDescent="0.25">
      <c r="A563" s="188">
        <v>3</v>
      </c>
      <c r="B563" s="188" t="s">
        <v>184</v>
      </c>
      <c r="C563" s="188" t="s">
        <v>341</v>
      </c>
      <c r="D563" s="188" t="s">
        <v>346</v>
      </c>
      <c r="E563" s="189" t="s">
        <v>347</v>
      </c>
      <c r="F563" s="188" t="s">
        <v>1275</v>
      </c>
      <c r="G563" s="189" t="s">
        <v>1179</v>
      </c>
      <c r="H563" s="188">
        <v>1</v>
      </c>
      <c r="I563" s="188">
        <v>0</v>
      </c>
      <c r="J563" s="188" t="s">
        <v>172</v>
      </c>
      <c r="K563" s="188" t="s">
        <v>461</v>
      </c>
      <c r="L563" s="188" t="s">
        <v>462</v>
      </c>
      <c r="M563" s="188" t="s">
        <v>461</v>
      </c>
      <c r="N563" s="188" t="s">
        <v>462</v>
      </c>
      <c r="O563" s="189" t="s">
        <v>1182</v>
      </c>
      <c r="P563" s="260">
        <v>3045740.2100000009</v>
      </c>
      <c r="Q563" s="188" t="s">
        <v>1183</v>
      </c>
      <c r="R563" s="260">
        <v>3656650.0000000009</v>
      </c>
      <c r="S563" s="260">
        <v>3045740.2100000009</v>
      </c>
      <c r="T563" s="260">
        <v>3045740.2100000009</v>
      </c>
      <c r="U563" s="260">
        <v>3045740.2100000009</v>
      </c>
      <c r="V563" s="260">
        <v>3045740.2100000009</v>
      </c>
      <c r="W563" s="260">
        <v>3045740.2100000009</v>
      </c>
      <c r="X563" s="188">
        <v>100</v>
      </c>
      <c r="Y563" s="188">
        <v>67</v>
      </c>
    </row>
    <row r="564" spans="1:27" s="211" customFormat="1" ht="25.5" x14ac:dyDescent="0.2">
      <c r="A564" s="188">
        <v>4</v>
      </c>
      <c r="B564" s="188" t="s">
        <v>249</v>
      </c>
      <c r="C564" s="188" t="s">
        <v>341</v>
      </c>
      <c r="D564" s="188" t="s">
        <v>1145</v>
      </c>
      <c r="E564" s="189" t="s">
        <v>343</v>
      </c>
      <c r="F564" s="188" t="s">
        <v>1275</v>
      </c>
      <c r="G564" s="189" t="s">
        <v>1179</v>
      </c>
      <c r="H564" s="188">
        <v>1</v>
      </c>
      <c r="I564" s="188">
        <v>0</v>
      </c>
      <c r="J564" s="188" t="s">
        <v>172</v>
      </c>
      <c r="K564" s="188" t="s">
        <v>556</v>
      </c>
      <c r="L564" s="188" t="s">
        <v>475</v>
      </c>
      <c r="M564" s="188" t="s">
        <v>556</v>
      </c>
      <c r="N564" s="188" t="s">
        <v>462</v>
      </c>
      <c r="O564" s="189" t="s">
        <v>1292</v>
      </c>
      <c r="P564" s="260">
        <v>731278.35000000021</v>
      </c>
      <c r="Q564" s="188" t="s">
        <v>1656</v>
      </c>
      <c r="R564" s="260">
        <v>0</v>
      </c>
      <c r="S564" s="260">
        <v>731278.35000000021</v>
      </c>
      <c r="T564" s="260">
        <v>731278.35000000021</v>
      </c>
      <c r="U564" s="260">
        <v>731278.35000000021</v>
      </c>
      <c r="V564" s="260">
        <v>731278.35000000021</v>
      </c>
      <c r="W564" s="260">
        <v>731278.35000000021</v>
      </c>
      <c r="X564" s="188">
        <v>100</v>
      </c>
      <c r="Y564" s="188">
        <v>79</v>
      </c>
    </row>
    <row r="565" spans="1:27" s="211" customFormat="1" ht="38.25" x14ac:dyDescent="0.2">
      <c r="A565" s="188">
        <v>5</v>
      </c>
      <c r="B565" s="188" t="s">
        <v>184</v>
      </c>
      <c r="C565" s="188" t="s">
        <v>341</v>
      </c>
      <c r="D565" s="188" t="s">
        <v>1146</v>
      </c>
      <c r="E565" s="189" t="s">
        <v>345</v>
      </c>
      <c r="F565" s="188" t="s">
        <v>1275</v>
      </c>
      <c r="G565" s="189" t="s">
        <v>1179</v>
      </c>
      <c r="H565" s="188">
        <v>1</v>
      </c>
      <c r="I565" s="188">
        <v>0</v>
      </c>
      <c r="J565" s="188" t="s">
        <v>172</v>
      </c>
      <c r="K565" s="188" t="s">
        <v>556</v>
      </c>
      <c r="L565" s="188" t="s">
        <v>475</v>
      </c>
      <c r="M565" s="188" t="s">
        <v>556</v>
      </c>
      <c r="N565" s="188" t="s">
        <v>462</v>
      </c>
      <c r="O565" s="189" t="s">
        <v>1292</v>
      </c>
      <c r="P565" s="260">
        <v>147793.60999999999</v>
      </c>
      <c r="Q565" s="188" t="s">
        <v>1502</v>
      </c>
      <c r="R565" s="260">
        <v>0</v>
      </c>
      <c r="S565" s="260">
        <v>147793.60999999999</v>
      </c>
      <c r="T565" s="260">
        <v>147793.60999999999</v>
      </c>
      <c r="U565" s="260">
        <v>147793.60999999999</v>
      </c>
      <c r="V565" s="260">
        <v>147793.60999999999</v>
      </c>
      <c r="W565" s="260">
        <v>147793.60999999999</v>
      </c>
      <c r="X565" s="188">
        <v>100</v>
      </c>
      <c r="Y565" s="188">
        <v>99</v>
      </c>
    </row>
    <row r="566" spans="1:27" s="211" customFormat="1" ht="38.25" x14ac:dyDescent="0.2">
      <c r="A566" s="188">
        <v>6</v>
      </c>
      <c r="B566" s="188" t="s">
        <v>184</v>
      </c>
      <c r="C566" s="188" t="s">
        <v>341</v>
      </c>
      <c r="D566" s="188" t="s">
        <v>1147</v>
      </c>
      <c r="E566" s="189" t="s">
        <v>347</v>
      </c>
      <c r="F566" s="188" t="s">
        <v>1275</v>
      </c>
      <c r="G566" s="189" t="s">
        <v>1179</v>
      </c>
      <c r="H566" s="188">
        <v>1</v>
      </c>
      <c r="I566" s="188">
        <v>0</v>
      </c>
      <c r="J566" s="188" t="s">
        <v>172</v>
      </c>
      <c r="K566" s="188" t="s">
        <v>556</v>
      </c>
      <c r="L566" s="188" t="s">
        <v>475</v>
      </c>
      <c r="M566" s="188" t="s">
        <v>556</v>
      </c>
      <c r="N566" s="188" t="s">
        <v>462</v>
      </c>
      <c r="O566" s="189" t="s">
        <v>1292</v>
      </c>
      <c r="P566" s="260">
        <v>31073.55</v>
      </c>
      <c r="Q566" s="188" t="s">
        <v>1610</v>
      </c>
      <c r="R566" s="260">
        <v>0</v>
      </c>
      <c r="S566" s="260">
        <v>31073.55</v>
      </c>
      <c r="T566" s="260">
        <v>31073.55</v>
      </c>
      <c r="U566" s="260">
        <v>31073.55</v>
      </c>
      <c r="V566" s="260">
        <v>31073.55</v>
      </c>
      <c r="W566" s="260">
        <v>31073.55</v>
      </c>
      <c r="X566" s="188">
        <v>100</v>
      </c>
      <c r="Y566" s="188">
        <v>66</v>
      </c>
    </row>
    <row r="567" spans="1:27" s="211" customFormat="1" ht="25.5" x14ac:dyDescent="0.2">
      <c r="A567" s="188">
        <v>7</v>
      </c>
      <c r="B567" s="188" t="s">
        <v>249</v>
      </c>
      <c r="C567" s="188" t="s">
        <v>341</v>
      </c>
      <c r="D567" s="188" t="s">
        <v>1148</v>
      </c>
      <c r="E567" s="189" t="s">
        <v>343</v>
      </c>
      <c r="F567" s="188" t="s">
        <v>1275</v>
      </c>
      <c r="G567" s="189" t="s">
        <v>1179</v>
      </c>
      <c r="H567" s="188">
        <v>1</v>
      </c>
      <c r="I567" s="188">
        <v>0</v>
      </c>
      <c r="J567" s="188"/>
      <c r="K567" s="188" t="s">
        <v>556</v>
      </c>
      <c r="L567" s="188" t="s">
        <v>475</v>
      </c>
      <c r="M567" s="188" t="s">
        <v>556</v>
      </c>
      <c r="N567" s="188" t="s">
        <v>462</v>
      </c>
      <c r="O567" s="189" t="s">
        <v>1211</v>
      </c>
      <c r="P567" s="260">
        <v>129809.62</v>
      </c>
      <c r="Q567" s="188" t="s">
        <v>1300</v>
      </c>
      <c r="R567" s="260">
        <v>0</v>
      </c>
      <c r="S567" s="260">
        <v>129809.62</v>
      </c>
      <c r="T567" s="260">
        <v>129809.62</v>
      </c>
      <c r="U567" s="260">
        <v>129809.62</v>
      </c>
      <c r="V567" s="260">
        <v>129809.62</v>
      </c>
      <c r="W567" s="260">
        <v>129809.62</v>
      </c>
      <c r="X567" s="188">
        <v>100</v>
      </c>
      <c r="Y567" s="188">
        <v>96</v>
      </c>
    </row>
    <row r="568" spans="1:27" s="211" customFormat="1" ht="38.25" x14ac:dyDescent="0.2">
      <c r="A568" s="188">
        <v>8</v>
      </c>
      <c r="B568" s="188" t="s">
        <v>184</v>
      </c>
      <c r="C568" s="188" t="s">
        <v>341</v>
      </c>
      <c r="D568" s="188" t="s">
        <v>1149</v>
      </c>
      <c r="E568" s="189" t="s">
        <v>345</v>
      </c>
      <c r="F568" s="188" t="s">
        <v>1275</v>
      </c>
      <c r="G568" s="189" t="s">
        <v>1179</v>
      </c>
      <c r="H568" s="188">
        <v>1</v>
      </c>
      <c r="I568" s="188">
        <v>0</v>
      </c>
      <c r="J568" s="188" t="s">
        <v>172</v>
      </c>
      <c r="K568" s="188" t="s">
        <v>556</v>
      </c>
      <c r="L568" s="188" t="s">
        <v>475</v>
      </c>
      <c r="M568" s="188" t="s">
        <v>556</v>
      </c>
      <c r="N568" s="188" t="s">
        <v>462</v>
      </c>
      <c r="O568" s="189" t="s">
        <v>1211</v>
      </c>
      <c r="P568" s="260">
        <v>236578.77000000008</v>
      </c>
      <c r="Q568" s="188" t="s">
        <v>1293</v>
      </c>
      <c r="R568" s="260">
        <v>0</v>
      </c>
      <c r="S568" s="260">
        <v>236578.77000000008</v>
      </c>
      <c r="T568" s="260">
        <v>236578.77000000008</v>
      </c>
      <c r="U568" s="260">
        <v>236578.77000000008</v>
      </c>
      <c r="V568" s="260">
        <v>236578.77000000008</v>
      </c>
      <c r="W568" s="260">
        <v>236578.77000000008</v>
      </c>
      <c r="X568" s="188">
        <v>100</v>
      </c>
      <c r="Y568" s="188">
        <v>95</v>
      </c>
      <c r="AA568" s="211">
        <v>0</v>
      </c>
    </row>
    <row r="569" spans="1:27" s="211" customFormat="1" ht="51" x14ac:dyDescent="0.2">
      <c r="A569" s="188">
        <v>9</v>
      </c>
      <c r="B569" s="188" t="s">
        <v>184</v>
      </c>
      <c r="C569" s="188" t="s">
        <v>341</v>
      </c>
      <c r="D569" s="188" t="s">
        <v>1150</v>
      </c>
      <c r="E569" s="189" t="s">
        <v>1151</v>
      </c>
      <c r="F569" s="188" t="s">
        <v>1275</v>
      </c>
      <c r="G569" s="189" t="s">
        <v>1179</v>
      </c>
      <c r="H569" s="188">
        <v>1</v>
      </c>
      <c r="I569" s="188">
        <v>0</v>
      </c>
      <c r="J569" s="188" t="s">
        <v>172</v>
      </c>
      <c r="K569" s="188" t="s">
        <v>556</v>
      </c>
      <c r="L569" s="188" t="s">
        <v>475</v>
      </c>
      <c r="M569" s="188" t="s">
        <v>556</v>
      </c>
      <c r="N569" s="188" t="s">
        <v>462</v>
      </c>
      <c r="O569" s="189" t="s">
        <v>1182</v>
      </c>
      <c r="P569" s="260">
        <v>19951.449999999997</v>
      </c>
      <c r="Q569" s="188" t="s">
        <v>1300</v>
      </c>
      <c r="R569" s="260">
        <v>0</v>
      </c>
      <c r="S569" s="260">
        <v>19951.449999999997</v>
      </c>
      <c r="T569" s="260">
        <v>19951.449999999997</v>
      </c>
      <c r="U569" s="260">
        <v>19951.449999999997</v>
      </c>
      <c r="V569" s="260">
        <v>19951.449999999997</v>
      </c>
      <c r="W569" s="260">
        <v>19951.449999999997</v>
      </c>
      <c r="X569" s="188">
        <v>100</v>
      </c>
      <c r="Y569" s="188">
        <v>0</v>
      </c>
    </row>
    <row r="570" spans="1:27" s="211" customFormat="1" ht="38.25" x14ac:dyDescent="0.2">
      <c r="A570" s="188">
        <v>10</v>
      </c>
      <c r="B570" s="188" t="s">
        <v>309</v>
      </c>
      <c r="C570" s="188" t="s">
        <v>341</v>
      </c>
      <c r="D570" s="188" t="s">
        <v>1666</v>
      </c>
      <c r="E570" s="189" t="s">
        <v>1667</v>
      </c>
      <c r="F570" s="188" t="s">
        <v>1275</v>
      </c>
      <c r="G570" s="189" t="s">
        <v>1179</v>
      </c>
      <c r="H570" s="188">
        <v>1</v>
      </c>
      <c r="I570" s="188">
        <v>0</v>
      </c>
      <c r="J570" s="188" t="s">
        <v>172</v>
      </c>
      <c r="K570" s="188" t="s">
        <v>529</v>
      </c>
      <c r="L570" s="188" t="s">
        <v>462</v>
      </c>
      <c r="M570" s="188" t="s">
        <v>529</v>
      </c>
      <c r="N570" s="188" t="s">
        <v>462</v>
      </c>
      <c r="O570" s="189" t="s">
        <v>1211</v>
      </c>
      <c r="P570" s="260">
        <v>19818.41</v>
      </c>
      <c r="Q570" s="188" t="s">
        <v>1183</v>
      </c>
      <c r="R570" s="260">
        <v>0</v>
      </c>
      <c r="S570" s="260">
        <v>19818.41</v>
      </c>
      <c r="T570" s="260">
        <v>19818.41</v>
      </c>
      <c r="U570" s="260">
        <v>19818.41</v>
      </c>
      <c r="V570" s="260">
        <v>19818.41</v>
      </c>
      <c r="W570" s="260">
        <v>19818.41</v>
      </c>
      <c r="X570" s="188">
        <v>100</v>
      </c>
      <c r="Y570" s="188">
        <v>0</v>
      </c>
    </row>
    <row r="571" spans="1:27" s="211" customFormat="1" ht="38.25" x14ac:dyDescent="0.2">
      <c r="A571" s="188">
        <v>11</v>
      </c>
      <c r="B571" s="188" t="s">
        <v>184</v>
      </c>
      <c r="C571" s="188" t="s">
        <v>341</v>
      </c>
      <c r="D571" s="188" t="s">
        <v>425</v>
      </c>
      <c r="E571" s="189" t="s">
        <v>615</v>
      </c>
      <c r="F571" s="188" t="s">
        <v>1275</v>
      </c>
      <c r="G571" s="189" t="s">
        <v>1179</v>
      </c>
      <c r="H571" s="188">
        <v>1</v>
      </c>
      <c r="I571" s="188">
        <v>0</v>
      </c>
      <c r="J571" s="188" t="s">
        <v>240</v>
      </c>
      <c r="K571" s="188" t="s">
        <v>529</v>
      </c>
      <c r="L571" s="188" t="s">
        <v>462</v>
      </c>
      <c r="M571" s="188" t="s">
        <v>1786</v>
      </c>
      <c r="N571" s="188" t="s">
        <v>1786</v>
      </c>
      <c r="O571" s="189" t="s">
        <v>1211</v>
      </c>
      <c r="P571" s="260">
        <v>0</v>
      </c>
      <c r="Q571" s="188" t="s">
        <v>1183</v>
      </c>
      <c r="R571" s="260">
        <v>300000.00000000006</v>
      </c>
      <c r="S571" s="260">
        <v>0</v>
      </c>
      <c r="T571" s="260">
        <v>0</v>
      </c>
      <c r="U571" s="260">
        <v>0</v>
      </c>
      <c r="V571" s="260">
        <v>0</v>
      </c>
      <c r="W571" s="260">
        <v>0</v>
      </c>
      <c r="X571" s="188">
        <v>0</v>
      </c>
      <c r="Y571" s="188">
        <v>0</v>
      </c>
    </row>
    <row r="572" spans="1:27" s="211" customFormat="1" ht="12.75" x14ac:dyDescent="0.2">
      <c r="A572" s="259" t="s">
        <v>1276</v>
      </c>
      <c r="B572" s="188"/>
      <c r="C572" s="188"/>
      <c r="D572" s="188"/>
      <c r="E572" s="189"/>
      <c r="F572" s="188">
        <v>11</v>
      </c>
      <c r="G572" s="189"/>
      <c r="H572" s="188"/>
      <c r="I572" s="188"/>
      <c r="J572" s="188"/>
      <c r="K572" s="188"/>
      <c r="L572" s="188"/>
      <c r="M572" s="188"/>
      <c r="N572" s="188"/>
      <c r="O572" s="189"/>
      <c r="P572" s="260"/>
      <c r="Q572" s="188"/>
      <c r="R572" s="260"/>
      <c r="S572" s="260"/>
      <c r="T572" s="260"/>
      <c r="U572" s="260"/>
      <c r="V572" s="260"/>
      <c r="W572" s="260"/>
      <c r="X572" s="188"/>
      <c r="Y572" s="188"/>
    </row>
    <row r="573" spans="1:27" s="211" customFormat="1" ht="12.75" x14ac:dyDescent="0.2">
      <c r="A573" s="259" t="s">
        <v>1668</v>
      </c>
      <c r="B573" s="188"/>
      <c r="C573" s="188"/>
      <c r="D573" s="188"/>
      <c r="E573" s="189"/>
      <c r="F573" s="188"/>
      <c r="G573" s="189"/>
      <c r="H573" s="188"/>
      <c r="I573" s="188"/>
      <c r="J573" s="188"/>
      <c r="K573" s="188"/>
      <c r="L573" s="188"/>
      <c r="M573" s="188"/>
      <c r="N573" s="188"/>
      <c r="O573" s="189"/>
      <c r="P573" s="260"/>
      <c r="Q573" s="188"/>
      <c r="R573" s="260"/>
      <c r="S573" s="260"/>
      <c r="T573" s="260"/>
      <c r="U573" s="260"/>
      <c r="V573" s="260"/>
      <c r="W573" s="260"/>
      <c r="X573" s="188"/>
      <c r="Y573" s="188"/>
    </row>
    <row r="574" spans="1:27" s="211" customFormat="1" ht="38.25" x14ac:dyDescent="0.2">
      <c r="A574" s="188">
        <v>1</v>
      </c>
      <c r="B574" s="188" t="s">
        <v>309</v>
      </c>
      <c r="C574" s="188" t="s">
        <v>426</v>
      </c>
      <c r="D574" s="188" t="s">
        <v>356</v>
      </c>
      <c r="E574" s="189" t="s">
        <v>616</v>
      </c>
      <c r="F574" s="188" t="s">
        <v>1275</v>
      </c>
      <c r="G574" s="189" t="s">
        <v>1179</v>
      </c>
      <c r="H574" s="188">
        <v>1</v>
      </c>
      <c r="I574" s="188">
        <v>0</v>
      </c>
      <c r="J574" s="188" t="s">
        <v>172</v>
      </c>
      <c r="K574" s="188" t="s">
        <v>461</v>
      </c>
      <c r="L574" s="188" t="s">
        <v>462</v>
      </c>
      <c r="M574" s="188" t="s">
        <v>461</v>
      </c>
      <c r="N574" s="188" t="s">
        <v>462</v>
      </c>
      <c r="O574" s="189" t="s">
        <v>1182</v>
      </c>
      <c r="P574" s="260">
        <v>9981818.4700000025</v>
      </c>
      <c r="Q574" s="188" t="s">
        <v>1183</v>
      </c>
      <c r="R574" s="260">
        <v>7566774.0000000009</v>
      </c>
      <c r="S574" s="260">
        <v>9981818.4700000025</v>
      </c>
      <c r="T574" s="260">
        <v>9981818.4700000025</v>
      </c>
      <c r="U574" s="260">
        <v>9981818.4700000025</v>
      </c>
      <c r="V574" s="260">
        <v>9981818.4700000025</v>
      </c>
      <c r="W574" s="260">
        <v>9981818.4700000025</v>
      </c>
      <c r="X574" s="188">
        <v>100</v>
      </c>
      <c r="Y574" s="188">
        <v>69</v>
      </c>
    </row>
    <row r="575" spans="1:27" s="211" customFormat="1" ht="25.5" x14ac:dyDescent="0.2">
      <c r="A575" s="188">
        <v>2</v>
      </c>
      <c r="B575" s="188" t="s">
        <v>309</v>
      </c>
      <c r="C575" s="188" t="s">
        <v>426</v>
      </c>
      <c r="D575" s="188" t="s">
        <v>339</v>
      </c>
      <c r="E575" s="189" t="s">
        <v>360</v>
      </c>
      <c r="F575" s="188" t="s">
        <v>1275</v>
      </c>
      <c r="G575" s="189" t="s">
        <v>1179</v>
      </c>
      <c r="H575" s="188">
        <v>1</v>
      </c>
      <c r="I575" s="188">
        <v>0</v>
      </c>
      <c r="J575" s="188" t="s">
        <v>172</v>
      </c>
      <c r="K575" s="188" t="s">
        <v>461</v>
      </c>
      <c r="L575" s="188" t="s">
        <v>462</v>
      </c>
      <c r="M575" s="188" t="s">
        <v>461</v>
      </c>
      <c r="N575" s="188" t="s">
        <v>462</v>
      </c>
      <c r="O575" s="189" t="s">
        <v>376</v>
      </c>
      <c r="P575" s="260">
        <v>3970503.0000000009</v>
      </c>
      <c r="Q575" s="188" t="s">
        <v>1669</v>
      </c>
      <c r="R575" s="260">
        <v>3216019.8300000005</v>
      </c>
      <c r="S575" s="260">
        <v>3970503.0000000009</v>
      </c>
      <c r="T575" s="260">
        <v>3970503.0000000009</v>
      </c>
      <c r="U575" s="260">
        <v>3970503.0000000009</v>
      </c>
      <c r="V575" s="260">
        <v>3970503.0000000009</v>
      </c>
      <c r="W575" s="260">
        <v>3970503.0000000009</v>
      </c>
      <c r="X575" s="188">
        <v>100</v>
      </c>
      <c r="Y575" s="188">
        <v>98</v>
      </c>
    </row>
    <row r="576" spans="1:27" s="211" customFormat="1" ht="51" x14ac:dyDescent="0.2">
      <c r="A576" s="188">
        <v>3</v>
      </c>
      <c r="B576" s="188" t="s">
        <v>309</v>
      </c>
      <c r="C576" s="188" t="s">
        <v>426</v>
      </c>
      <c r="D576" s="188" t="s">
        <v>340</v>
      </c>
      <c r="E576" s="189" t="s">
        <v>427</v>
      </c>
      <c r="F576" s="188" t="s">
        <v>1275</v>
      </c>
      <c r="G576" s="189" t="s">
        <v>1179</v>
      </c>
      <c r="H576" s="188">
        <v>1</v>
      </c>
      <c r="I576" s="188">
        <v>1</v>
      </c>
      <c r="J576" s="188" t="s">
        <v>335</v>
      </c>
      <c r="K576" s="188" t="s">
        <v>461</v>
      </c>
      <c r="L576" s="188" t="s">
        <v>451</v>
      </c>
      <c r="M576" s="188" t="s">
        <v>461</v>
      </c>
      <c r="N576" s="188" t="s">
        <v>451</v>
      </c>
      <c r="O576" s="189" t="s">
        <v>1292</v>
      </c>
      <c r="P576" s="260">
        <v>95442.000000000029</v>
      </c>
      <c r="Q576" s="188" t="s">
        <v>1183</v>
      </c>
      <c r="R576" s="260">
        <v>95442.000000000029</v>
      </c>
      <c r="S576" s="260">
        <v>95442.000000000029</v>
      </c>
      <c r="T576" s="260">
        <v>95442.000000000029</v>
      </c>
      <c r="U576" s="260">
        <v>95442.000000000029</v>
      </c>
      <c r="V576" s="260">
        <v>95442.000000000029</v>
      </c>
      <c r="W576" s="260">
        <v>95442.000000000029</v>
      </c>
      <c r="X576" s="188">
        <v>100</v>
      </c>
      <c r="Y576" s="188">
        <v>100</v>
      </c>
    </row>
    <row r="577" spans="1:25" s="211" customFormat="1" ht="25.5" x14ac:dyDescent="0.2">
      <c r="A577" s="188">
        <v>4</v>
      </c>
      <c r="B577" s="188" t="s">
        <v>309</v>
      </c>
      <c r="C577" s="188" t="s">
        <v>426</v>
      </c>
      <c r="D577" s="188" t="s">
        <v>370</v>
      </c>
      <c r="E577" s="189" t="s">
        <v>617</v>
      </c>
      <c r="F577" s="188" t="s">
        <v>1275</v>
      </c>
      <c r="G577" s="189" t="s">
        <v>1179</v>
      </c>
      <c r="H577" s="188">
        <v>1</v>
      </c>
      <c r="I577" s="188">
        <v>0</v>
      </c>
      <c r="J577" s="188" t="s">
        <v>335</v>
      </c>
      <c r="K577" s="188" t="s">
        <v>461</v>
      </c>
      <c r="L577" s="188" t="s">
        <v>462</v>
      </c>
      <c r="M577" s="188" t="s">
        <v>1181</v>
      </c>
      <c r="N577" s="188" t="s">
        <v>1181</v>
      </c>
      <c r="O577" s="189" t="s">
        <v>1211</v>
      </c>
      <c r="P577" s="260">
        <v>0</v>
      </c>
      <c r="Q577" s="188" t="s">
        <v>1183</v>
      </c>
      <c r="R577" s="260">
        <v>0</v>
      </c>
      <c r="S577" s="260">
        <v>0</v>
      </c>
      <c r="T577" s="260">
        <v>0</v>
      </c>
      <c r="U577" s="260">
        <v>0</v>
      </c>
      <c r="V577" s="260">
        <v>0</v>
      </c>
      <c r="W577" s="260">
        <v>0</v>
      </c>
      <c r="X577" s="188">
        <v>0</v>
      </c>
      <c r="Y577" s="188">
        <v>0</v>
      </c>
    </row>
    <row r="578" spans="1:25" s="211" customFormat="1" ht="25.5" x14ac:dyDescent="0.2">
      <c r="A578" s="188">
        <v>5</v>
      </c>
      <c r="B578" s="188" t="s">
        <v>309</v>
      </c>
      <c r="C578" s="188" t="s">
        <v>426</v>
      </c>
      <c r="D578" s="188" t="s">
        <v>431</v>
      </c>
      <c r="E578" s="189" t="s">
        <v>618</v>
      </c>
      <c r="F578" s="188" t="s">
        <v>1275</v>
      </c>
      <c r="G578" s="189" t="s">
        <v>1179</v>
      </c>
      <c r="H578" s="188">
        <v>1</v>
      </c>
      <c r="I578" s="188">
        <v>0</v>
      </c>
      <c r="J578" s="188" t="s">
        <v>335</v>
      </c>
      <c r="K578" s="188" t="s">
        <v>461</v>
      </c>
      <c r="L578" s="188" t="s">
        <v>462</v>
      </c>
      <c r="M578" s="188" t="s">
        <v>1181</v>
      </c>
      <c r="N578" s="188" t="s">
        <v>1181</v>
      </c>
      <c r="O578" s="189" t="s">
        <v>1211</v>
      </c>
      <c r="P578" s="260">
        <v>0</v>
      </c>
      <c r="Q578" s="188" t="s">
        <v>1183</v>
      </c>
      <c r="R578" s="260">
        <v>0</v>
      </c>
      <c r="S578" s="260">
        <v>0</v>
      </c>
      <c r="T578" s="260">
        <v>0</v>
      </c>
      <c r="U578" s="260">
        <v>0</v>
      </c>
      <c r="V578" s="260">
        <v>0</v>
      </c>
      <c r="W578" s="260">
        <v>0</v>
      </c>
      <c r="X578" s="188">
        <v>0</v>
      </c>
      <c r="Y578" s="188">
        <v>0</v>
      </c>
    </row>
    <row r="579" spans="1:25" s="211" customFormat="1" ht="38.25" x14ac:dyDescent="0.2">
      <c r="A579" s="188">
        <v>6</v>
      </c>
      <c r="B579" s="188" t="s">
        <v>309</v>
      </c>
      <c r="C579" s="188" t="s">
        <v>426</v>
      </c>
      <c r="D579" s="188" t="s">
        <v>1152</v>
      </c>
      <c r="E579" s="189" t="s">
        <v>616</v>
      </c>
      <c r="F579" s="188" t="s">
        <v>1275</v>
      </c>
      <c r="G579" s="189" t="s">
        <v>1179</v>
      </c>
      <c r="H579" s="188">
        <v>1</v>
      </c>
      <c r="I579" s="188">
        <v>0</v>
      </c>
      <c r="J579" s="188" t="s">
        <v>172</v>
      </c>
      <c r="K579" s="188" t="s">
        <v>556</v>
      </c>
      <c r="L579" s="188" t="s">
        <v>475</v>
      </c>
      <c r="M579" s="188" t="s">
        <v>556</v>
      </c>
      <c r="N579" s="188" t="s">
        <v>462</v>
      </c>
      <c r="O579" s="189" t="s">
        <v>1292</v>
      </c>
      <c r="P579" s="260">
        <v>45421.400000000009</v>
      </c>
      <c r="Q579" s="188" t="s">
        <v>1308</v>
      </c>
      <c r="R579" s="260">
        <v>0</v>
      </c>
      <c r="S579" s="260">
        <v>45421.400000000009</v>
      </c>
      <c r="T579" s="260">
        <v>45421.400000000009</v>
      </c>
      <c r="U579" s="260">
        <v>45421.400000000009</v>
      </c>
      <c r="V579" s="260">
        <v>45421.400000000009</v>
      </c>
      <c r="W579" s="260">
        <v>45421.400000000009</v>
      </c>
      <c r="X579" s="188">
        <v>100</v>
      </c>
      <c r="Y579" s="188">
        <v>84</v>
      </c>
    </row>
    <row r="580" spans="1:25" s="211" customFormat="1" ht="38.25" x14ac:dyDescent="0.2">
      <c r="A580" s="188">
        <v>7</v>
      </c>
      <c r="B580" s="188" t="s">
        <v>309</v>
      </c>
      <c r="C580" s="188" t="s">
        <v>426</v>
      </c>
      <c r="D580" s="188" t="s">
        <v>1153</v>
      </c>
      <c r="E580" s="189" t="s">
        <v>616</v>
      </c>
      <c r="F580" s="188" t="s">
        <v>1275</v>
      </c>
      <c r="G580" s="189" t="s">
        <v>1179</v>
      </c>
      <c r="H580" s="188">
        <v>1</v>
      </c>
      <c r="I580" s="188">
        <v>0</v>
      </c>
      <c r="J580" s="188" t="s">
        <v>172</v>
      </c>
      <c r="K580" s="188" t="s">
        <v>556</v>
      </c>
      <c r="L580" s="188" t="s">
        <v>475</v>
      </c>
      <c r="M580" s="188" t="s">
        <v>556</v>
      </c>
      <c r="N580" s="188" t="s">
        <v>462</v>
      </c>
      <c r="O580" s="189" t="s">
        <v>1211</v>
      </c>
      <c r="P580" s="260">
        <v>802128.26000000024</v>
      </c>
      <c r="Q580" s="188" t="s">
        <v>1501</v>
      </c>
      <c r="R580" s="260">
        <v>0</v>
      </c>
      <c r="S580" s="260">
        <v>802128.26000000024</v>
      </c>
      <c r="T580" s="260">
        <v>802128.26000000024</v>
      </c>
      <c r="U580" s="260">
        <v>802128.26000000024</v>
      </c>
      <c r="V580" s="260">
        <v>802128.26000000024</v>
      </c>
      <c r="W580" s="260">
        <v>802128.26000000024</v>
      </c>
      <c r="X580" s="188">
        <v>100</v>
      </c>
      <c r="Y580" s="188">
        <v>99</v>
      </c>
    </row>
    <row r="581" spans="1:25" s="211" customFormat="1" ht="12.75" x14ac:dyDescent="0.2">
      <c r="A581" s="259" t="s">
        <v>1276</v>
      </c>
      <c r="B581" s="188"/>
      <c r="C581" s="188"/>
      <c r="D581" s="188"/>
      <c r="E581" s="189"/>
      <c r="F581" s="188">
        <v>7</v>
      </c>
      <c r="G581" s="189"/>
      <c r="H581" s="188"/>
      <c r="I581" s="188"/>
      <c r="J581" s="188"/>
      <c r="K581" s="188"/>
      <c r="L581" s="188"/>
      <c r="M581" s="188"/>
      <c r="N581" s="188"/>
      <c r="O581" s="189"/>
      <c r="P581" s="260"/>
      <c r="Q581" s="188"/>
      <c r="R581" s="260"/>
      <c r="S581" s="260"/>
      <c r="T581" s="260"/>
      <c r="U581" s="260"/>
      <c r="V581" s="260"/>
      <c r="W581" s="260"/>
      <c r="X581" s="188"/>
      <c r="Y581" s="188"/>
    </row>
    <row r="582" spans="1:25" s="211" customFormat="1" ht="12.75" x14ac:dyDescent="0.2">
      <c r="A582" s="259" t="s">
        <v>1670</v>
      </c>
      <c r="B582" s="188"/>
      <c r="C582" s="188"/>
      <c r="D582" s="188"/>
      <c r="E582" s="189"/>
      <c r="F582" s="188"/>
      <c r="G582" s="189"/>
      <c r="H582" s="188"/>
      <c r="I582" s="188"/>
      <c r="J582" s="188"/>
      <c r="K582" s="188"/>
      <c r="L582" s="188"/>
      <c r="M582" s="188"/>
      <c r="N582" s="188"/>
      <c r="O582" s="189"/>
      <c r="P582" s="260"/>
      <c r="Q582" s="188"/>
      <c r="R582" s="260"/>
      <c r="S582" s="260"/>
      <c r="T582" s="260"/>
      <c r="U582" s="260"/>
      <c r="V582" s="260"/>
      <c r="W582" s="260"/>
      <c r="X582" s="188"/>
      <c r="Y582" s="188"/>
    </row>
    <row r="583" spans="1:25" s="211" customFormat="1" ht="38.25" x14ac:dyDescent="0.2">
      <c r="A583" s="188">
        <v>1</v>
      </c>
      <c r="B583" s="188" t="s">
        <v>313</v>
      </c>
      <c r="C583" s="188" t="s">
        <v>428</v>
      </c>
      <c r="D583" s="188" t="s">
        <v>362</v>
      </c>
      <c r="E583" s="189" t="s">
        <v>619</v>
      </c>
      <c r="F583" s="188" t="s">
        <v>1275</v>
      </c>
      <c r="G583" s="189" t="s">
        <v>1179</v>
      </c>
      <c r="H583" s="188">
        <v>1</v>
      </c>
      <c r="I583" s="188">
        <v>0</v>
      </c>
      <c r="J583" s="188" t="s">
        <v>172</v>
      </c>
      <c r="K583" s="188" t="s">
        <v>461</v>
      </c>
      <c r="L583" s="188" t="s">
        <v>462</v>
      </c>
      <c r="M583" s="188" t="s">
        <v>164</v>
      </c>
      <c r="N583" s="188" t="s">
        <v>164</v>
      </c>
      <c r="O583" s="189" t="s">
        <v>1182</v>
      </c>
      <c r="P583" s="260">
        <v>599309.55000000028</v>
      </c>
      <c r="Q583" s="188" t="s">
        <v>1671</v>
      </c>
      <c r="R583" s="260">
        <v>525174.47000000009</v>
      </c>
      <c r="S583" s="260">
        <v>599309.55000000028</v>
      </c>
      <c r="T583" s="260">
        <v>0</v>
      </c>
      <c r="U583" s="260">
        <v>0</v>
      </c>
      <c r="V583" s="260">
        <v>0</v>
      </c>
      <c r="W583" s="260">
        <v>0</v>
      </c>
      <c r="X583" s="188">
        <v>0</v>
      </c>
      <c r="Y583" s="188">
        <v>0</v>
      </c>
    </row>
    <row r="584" spans="1:25" s="211" customFormat="1" ht="38.25" x14ac:dyDescent="0.2">
      <c r="A584" s="188">
        <v>2</v>
      </c>
      <c r="B584" s="188" t="s">
        <v>313</v>
      </c>
      <c r="C584" s="188" t="s">
        <v>428</v>
      </c>
      <c r="D584" s="188" t="s">
        <v>363</v>
      </c>
      <c r="E584" s="189" t="s">
        <v>620</v>
      </c>
      <c r="F584" s="188" t="s">
        <v>1275</v>
      </c>
      <c r="G584" s="189" t="s">
        <v>1179</v>
      </c>
      <c r="H584" s="188">
        <v>1</v>
      </c>
      <c r="I584" s="188">
        <v>0</v>
      </c>
      <c r="J584" s="188" t="s">
        <v>172</v>
      </c>
      <c r="K584" s="188" t="s">
        <v>461</v>
      </c>
      <c r="L584" s="188" t="s">
        <v>462</v>
      </c>
      <c r="M584" s="188" t="s">
        <v>164</v>
      </c>
      <c r="N584" s="188" t="s">
        <v>164</v>
      </c>
      <c r="O584" s="189" t="s">
        <v>1211</v>
      </c>
      <c r="P584" s="260">
        <v>273763.77000000008</v>
      </c>
      <c r="Q584" s="188" t="s">
        <v>1183</v>
      </c>
      <c r="R584" s="260">
        <v>259992.31000000008</v>
      </c>
      <c r="S584" s="260">
        <v>273763.77000000008</v>
      </c>
      <c r="T584" s="260">
        <v>0</v>
      </c>
      <c r="U584" s="260">
        <v>0</v>
      </c>
      <c r="V584" s="260">
        <v>0</v>
      </c>
      <c r="W584" s="260">
        <v>0</v>
      </c>
      <c r="X584" s="188">
        <v>0</v>
      </c>
      <c r="Y584" s="188">
        <v>0</v>
      </c>
    </row>
    <row r="585" spans="1:25" s="211" customFormat="1" ht="76.5" x14ac:dyDescent="0.2">
      <c r="A585" s="188">
        <v>3</v>
      </c>
      <c r="B585" s="188" t="s">
        <v>313</v>
      </c>
      <c r="C585" s="188" t="s">
        <v>428</v>
      </c>
      <c r="D585" s="188" t="s">
        <v>364</v>
      </c>
      <c r="E585" s="189" t="s">
        <v>621</v>
      </c>
      <c r="F585" s="188" t="s">
        <v>1275</v>
      </c>
      <c r="G585" s="189" t="s">
        <v>1179</v>
      </c>
      <c r="H585" s="188">
        <v>1</v>
      </c>
      <c r="I585" s="188">
        <v>0</v>
      </c>
      <c r="J585" s="188" t="s">
        <v>172</v>
      </c>
      <c r="K585" s="188" t="s">
        <v>465</v>
      </c>
      <c r="L585" s="188" t="s">
        <v>462</v>
      </c>
      <c r="M585" s="188" t="s">
        <v>164</v>
      </c>
      <c r="N585" s="188" t="s">
        <v>164</v>
      </c>
      <c r="O585" s="189" t="s">
        <v>1319</v>
      </c>
      <c r="P585" s="260">
        <v>2144.91</v>
      </c>
      <c r="Q585" s="188" t="s">
        <v>1183</v>
      </c>
      <c r="R585" s="260">
        <v>65809527.350000009</v>
      </c>
      <c r="S585" s="260">
        <v>2144.91</v>
      </c>
      <c r="T585" s="260">
        <v>0</v>
      </c>
      <c r="U585" s="260">
        <v>0</v>
      </c>
      <c r="V585" s="260">
        <v>0</v>
      </c>
      <c r="W585" s="260">
        <v>0</v>
      </c>
      <c r="X585" s="188">
        <v>0</v>
      </c>
      <c r="Y585" s="188">
        <v>0</v>
      </c>
    </row>
    <row r="586" spans="1:25" s="211" customFormat="1" ht="38.25" x14ac:dyDescent="0.2">
      <c r="A586" s="188">
        <v>4</v>
      </c>
      <c r="B586" s="188" t="s">
        <v>313</v>
      </c>
      <c r="C586" s="188" t="s">
        <v>428</v>
      </c>
      <c r="D586" s="188" t="s">
        <v>365</v>
      </c>
      <c r="E586" s="189" t="s">
        <v>622</v>
      </c>
      <c r="F586" s="188" t="s">
        <v>1275</v>
      </c>
      <c r="G586" s="189" t="s">
        <v>1179</v>
      </c>
      <c r="H586" s="188">
        <v>1</v>
      </c>
      <c r="I586" s="188">
        <v>0</v>
      </c>
      <c r="J586" s="188" t="s">
        <v>172</v>
      </c>
      <c r="K586" s="188" t="s">
        <v>461</v>
      </c>
      <c r="L586" s="188" t="s">
        <v>462</v>
      </c>
      <c r="M586" s="188" t="s">
        <v>164</v>
      </c>
      <c r="N586" s="188" t="s">
        <v>164</v>
      </c>
      <c r="O586" s="189" t="s">
        <v>1292</v>
      </c>
      <c r="P586" s="260">
        <v>6045.9599999999991</v>
      </c>
      <c r="Q586" s="188" t="s">
        <v>1183</v>
      </c>
      <c r="R586" s="260">
        <v>6770725.2500000009</v>
      </c>
      <c r="S586" s="260">
        <v>6045.9599999999991</v>
      </c>
      <c r="T586" s="260">
        <v>0</v>
      </c>
      <c r="U586" s="260">
        <v>0</v>
      </c>
      <c r="V586" s="260">
        <v>0</v>
      </c>
      <c r="W586" s="260">
        <v>0</v>
      </c>
      <c r="X586" s="188">
        <v>0</v>
      </c>
      <c r="Y586" s="188">
        <v>0</v>
      </c>
    </row>
    <row r="587" spans="1:25" s="211" customFormat="1" ht="38.25" x14ac:dyDescent="0.2">
      <c r="A587" s="188">
        <v>5</v>
      </c>
      <c r="B587" s="188" t="s">
        <v>313</v>
      </c>
      <c r="C587" s="188" t="s">
        <v>428</v>
      </c>
      <c r="D587" s="188" t="s">
        <v>366</v>
      </c>
      <c r="E587" s="189" t="s">
        <v>623</v>
      </c>
      <c r="F587" s="188" t="s">
        <v>1275</v>
      </c>
      <c r="G587" s="189" t="s">
        <v>1179</v>
      </c>
      <c r="H587" s="188">
        <v>1</v>
      </c>
      <c r="I587" s="188">
        <v>0</v>
      </c>
      <c r="J587" s="188" t="s">
        <v>172</v>
      </c>
      <c r="K587" s="188" t="s">
        <v>461</v>
      </c>
      <c r="L587" s="188" t="s">
        <v>462</v>
      </c>
      <c r="M587" s="188" t="s">
        <v>164</v>
      </c>
      <c r="N587" s="188" t="s">
        <v>164</v>
      </c>
      <c r="O587" s="189" t="s">
        <v>1182</v>
      </c>
      <c r="P587" s="260">
        <v>0</v>
      </c>
      <c r="Q587" s="188" t="s">
        <v>1183</v>
      </c>
      <c r="R587" s="260">
        <v>2000000</v>
      </c>
      <c r="S587" s="260">
        <v>0</v>
      </c>
      <c r="T587" s="260">
        <v>0</v>
      </c>
      <c r="U587" s="260">
        <v>0</v>
      </c>
      <c r="V587" s="260">
        <v>0</v>
      </c>
      <c r="W587" s="260">
        <v>0</v>
      </c>
      <c r="X587" s="188">
        <v>0</v>
      </c>
      <c r="Y587" s="188">
        <v>0</v>
      </c>
    </row>
    <row r="588" spans="1:25" s="211" customFormat="1" ht="38.25" x14ac:dyDescent="0.2">
      <c r="A588" s="188">
        <v>6</v>
      </c>
      <c r="B588" s="188" t="s">
        <v>313</v>
      </c>
      <c r="C588" s="188" t="s">
        <v>428</v>
      </c>
      <c r="D588" s="188" t="s">
        <v>860</v>
      </c>
      <c r="E588" s="189" t="s">
        <v>623</v>
      </c>
      <c r="F588" s="188" t="s">
        <v>1275</v>
      </c>
      <c r="G588" s="189" t="s">
        <v>1179</v>
      </c>
      <c r="H588" s="188">
        <v>1</v>
      </c>
      <c r="I588" s="188">
        <v>0</v>
      </c>
      <c r="J588" s="188" t="s">
        <v>172</v>
      </c>
      <c r="K588" s="188" t="s">
        <v>461</v>
      </c>
      <c r="L588" s="188" t="s">
        <v>462</v>
      </c>
      <c r="M588" s="188" t="s">
        <v>164</v>
      </c>
      <c r="N588" s="188" t="s">
        <v>164</v>
      </c>
      <c r="O588" s="189" t="s">
        <v>1211</v>
      </c>
      <c r="P588" s="260">
        <v>0</v>
      </c>
      <c r="Q588" s="188" t="s">
        <v>1183</v>
      </c>
      <c r="R588" s="260">
        <v>4000000.0000000009</v>
      </c>
      <c r="S588" s="260">
        <v>0</v>
      </c>
      <c r="T588" s="260">
        <v>0</v>
      </c>
      <c r="U588" s="260">
        <v>0</v>
      </c>
      <c r="V588" s="260">
        <v>0</v>
      </c>
      <c r="W588" s="260">
        <v>0</v>
      </c>
      <c r="X588" s="188">
        <v>0</v>
      </c>
      <c r="Y588" s="188">
        <v>0</v>
      </c>
    </row>
    <row r="589" spans="1:25" s="211" customFormat="1" ht="38.25" x14ac:dyDescent="0.2">
      <c r="A589" s="188">
        <v>7</v>
      </c>
      <c r="B589" s="188" t="s">
        <v>313</v>
      </c>
      <c r="C589" s="188" t="s">
        <v>428</v>
      </c>
      <c r="D589" s="188" t="s">
        <v>367</v>
      </c>
      <c r="E589" s="189" t="s">
        <v>1672</v>
      </c>
      <c r="F589" s="188" t="s">
        <v>1275</v>
      </c>
      <c r="G589" s="189" t="s">
        <v>1179</v>
      </c>
      <c r="H589" s="188">
        <v>1</v>
      </c>
      <c r="I589" s="188">
        <v>0</v>
      </c>
      <c r="J589" s="188" t="s">
        <v>172</v>
      </c>
      <c r="K589" s="188" t="s">
        <v>461</v>
      </c>
      <c r="L589" s="188" t="s">
        <v>462</v>
      </c>
      <c r="M589" s="188" t="s">
        <v>164</v>
      </c>
      <c r="N589" s="188" t="s">
        <v>164</v>
      </c>
      <c r="O589" s="189" t="s">
        <v>447</v>
      </c>
      <c r="P589" s="260">
        <v>547924.10000000009</v>
      </c>
      <c r="Q589" s="188" t="s">
        <v>1183</v>
      </c>
      <c r="R589" s="260">
        <v>11000000</v>
      </c>
      <c r="S589" s="260">
        <v>547924.10000000009</v>
      </c>
      <c r="T589" s="260">
        <v>0</v>
      </c>
      <c r="U589" s="260">
        <v>0</v>
      </c>
      <c r="V589" s="260">
        <v>0</v>
      </c>
      <c r="W589" s="260">
        <v>0</v>
      </c>
      <c r="X589" s="188">
        <v>0</v>
      </c>
      <c r="Y589" s="188">
        <v>0</v>
      </c>
    </row>
    <row r="590" spans="1:25" s="211" customFormat="1" ht="89.25" x14ac:dyDescent="0.2">
      <c r="A590" s="188">
        <v>8</v>
      </c>
      <c r="B590" s="188" t="s">
        <v>313</v>
      </c>
      <c r="C590" s="188" t="s">
        <v>428</v>
      </c>
      <c r="D590" s="188" t="s">
        <v>432</v>
      </c>
      <c r="E590" s="189" t="s">
        <v>1673</v>
      </c>
      <c r="F590" s="188" t="s">
        <v>1275</v>
      </c>
      <c r="G590" s="189" t="s">
        <v>1179</v>
      </c>
      <c r="H590" s="188">
        <v>1</v>
      </c>
      <c r="I590" s="188">
        <v>0</v>
      </c>
      <c r="J590" s="188" t="s">
        <v>172</v>
      </c>
      <c r="K590" s="188" t="s">
        <v>465</v>
      </c>
      <c r="L590" s="188" t="s">
        <v>487</v>
      </c>
      <c r="M590" s="188" t="s">
        <v>164</v>
      </c>
      <c r="N590" s="188" t="s">
        <v>164</v>
      </c>
      <c r="O590" s="189" t="s">
        <v>584</v>
      </c>
      <c r="P590" s="260">
        <v>197.45</v>
      </c>
      <c r="Q590" s="188" t="s">
        <v>1183</v>
      </c>
      <c r="R590" s="260">
        <v>0</v>
      </c>
      <c r="S590" s="260">
        <v>197.45</v>
      </c>
      <c r="T590" s="260">
        <v>0</v>
      </c>
      <c r="U590" s="260">
        <v>0</v>
      </c>
      <c r="V590" s="260">
        <v>0</v>
      </c>
      <c r="W590" s="260">
        <v>0</v>
      </c>
      <c r="X590" s="188">
        <v>0</v>
      </c>
      <c r="Y590" s="188">
        <v>0</v>
      </c>
    </row>
    <row r="591" spans="1:25" s="211" customFormat="1" ht="89.25" x14ac:dyDescent="0.2">
      <c r="A591" s="188">
        <v>9</v>
      </c>
      <c r="B591" s="188" t="s">
        <v>313</v>
      </c>
      <c r="C591" s="188" t="s">
        <v>428</v>
      </c>
      <c r="D591" s="188" t="s">
        <v>624</v>
      </c>
      <c r="E591" s="189" t="s">
        <v>1674</v>
      </c>
      <c r="F591" s="188" t="s">
        <v>1275</v>
      </c>
      <c r="G591" s="189" t="s">
        <v>1179</v>
      </c>
      <c r="H591" s="188">
        <v>1</v>
      </c>
      <c r="I591" s="188">
        <v>0</v>
      </c>
      <c r="J591" s="188" t="s">
        <v>172</v>
      </c>
      <c r="K591" s="188" t="s">
        <v>465</v>
      </c>
      <c r="L591" s="188" t="s">
        <v>487</v>
      </c>
      <c r="M591" s="188" t="s">
        <v>164</v>
      </c>
      <c r="N591" s="188" t="s">
        <v>164</v>
      </c>
      <c r="O591" s="189" t="s">
        <v>584</v>
      </c>
      <c r="P591" s="260">
        <v>73.86</v>
      </c>
      <c r="Q591" s="188" t="s">
        <v>1183</v>
      </c>
      <c r="R591" s="260">
        <v>0</v>
      </c>
      <c r="S591" s="260">
        <v>73.86</v>
      </c>
      <c r="T591" s="260">
        <v>0</v>
      </c>
      <c r="U591" s="260">
        <v>0</v>
      </c>
      <c r="V591" s="260">
        <v>0</v>
      </c>
      <c r="W591" s="260">
        <v>0</v>
      </c>
      <c r="X591" s="188">
        <v>0</v>
      </c>
      <c r="Y591" s="188">
        <v>0</v>
      </c>
    </row>
    <row r="592" spans="1:25" s="211" customFormat="1" ht="89.25" x14ac:dyDescent="0.2">
      <c r="A592" s="188">
        <v>10</v>
      </c>
      <c r="B592" s="188" t="s">
        <v>313</v>
      </c>
      <c r="C592" s="188" t="s">
        <v>428</v>
      </c>
      <c r="D592" s="188" t="s">
        <v>1154</v>
      </c>
      <c r="E592" s="189" t="s">
        <v>1675</v>
      </c>
      <c r="F592" s="188" t="s">
        <v>1275</v>
      </c>
      <c r="G592" s="189" t="s">
        <v>1179</v>
      </c>
      <c r="H592" s="188">
        <v>1</v>
      </c>
      <c r="I592" s="188">
        <v>0</v>
      </c>
      <c r="J592" s="188" t="s">
        <v>172</v>
      </c>
      <c r="K592" s="188" t="s">
        <v>465</v>
      </c>
      <c r="L592" s="188" t="s">
        <v>487</v>
      </c>
      <c r="M592" s="188" t="s">
        <v>164</v>
      </c>
      <c r="N592" s="188" t="s">
        <v>164</v>
      </c>
      <c r="O592" s="189" t="s">
        <v>584</v>
      </c>
      <c r="P592" s="260">
        <v>16081.039999999999</v>
      </c>
      <c r="Q592" s="188" t="s">
        <v>1183</v>
      </c>
      <c r="R592" s="260">
        <v>0</v>
      </c>
      <c r="S592" s="260">
        <v>16081.039999999999</v>
      </c>
      <c r="T592" s="260">
        <v>0</v>
      </c>
      <c r="U592" s="260">
        <v>0</v>
      </c>
      <c r="V592" s="260">
        <v>0</v>
      </c>
      <c r="W592" s="260">
        <v>0</v>
      </c>
      <c r="X592" s="188">
        <v>0</v>
      </c>
      <c r="Y592" s="188">
        <v>0</v>
      </c>
    </row>
    <row r="593" spans="1:25" s="211" customFormat="1" ht="76.5" x14ac:dyDescent="0.2">
      <c r="A593" s="188">
        <v>11</v>
      </c>
      <c r="B593" s="188" t="s">
        <v>313</v>
      </c>
      <c r="C593" s="188" t="s">
        <v>428</v>
      </c>
      <c r="D593" s="188" t="s">
        <v>625</v>
      </c>
      <c r="E593" s="189" t="s">
        <v>1676</v>
      </c>
      <c r="F593" s="188" t="s">
        <v>1275</v>
      </c>
      <c r="G593" s="189" t="s">
        <v>1179</v>
      </c>
      <c r="H593" s="188">
        <v>1</v>
      </c>
      <c r="I593" s="188">
        <v>0</v>
      </c>
      <c r="J593" s="188" t="s">
        <v>172</v>
      </c>
      <c r="K593" s="188" t="s">
        <v>465</v>
      </c>
      <c r="L593" s="188" t="s">
        <v>487</v>
      </c>
      <c r="M593" s="188" t="s">
        <v>164</v>
      </c>
      <c r="N593" s="188" t="s">
        <v>164</v>
      </c>
      <c r="O593" s="189" t="s">
        <v>448</v>
      </c>
      <c r="P593" s="260">
        <v>12.129999999999999</v>
      </c>
      <c r="Q593" s="188" t="s">
        <v>1183</v>
      </c>
      <c r="R593" s="260">
        <v>0</v>
      </c>
      <c r="S593" s="260">
        <v>12.129999999999999</v>
      </c>
      <c r="T593" s="260">
        <v>0</v>
      </c>
      <c r="U593" s="260">
        <v>0</v>
      </c>
      <c r="V593" s="260">
        <v>0</v>
      </c>
      <c r="W593" s="260">
        <v>0</v>
      </c>
      <c r="X593" s="188">
        <v>0</v>
      </c>
      <c r="Y593" s="188">
        <v>0</v>
      </c>
    </row>
    <row r="594" spans="1:25" s="211" customFormat="1" ht="76.5" x14ac:dyDescent="0.2">
      <c r="A594" s="188">
        <v>12</v>
      </c>
      <c r="B594" s="188" t="s">
        <v>313</v>
      </c>
      <c r="C594" s="188" t="s">
        <v>428</v>
      </c>
      <c r="D594" s="188" t="s">
        <v>626</v>
      </c>
      <c r="E594" s="189" t="s">
        <v>1677</v>
      </c>
      <c r="F594" s="188" t="s">
        <v>1275</v>
      </c>
      <c r="G594" s="189" t="s">
        <v>1179</v>
      </c>
      <c r="H594" s="188">
        <v>1</v>
      </c>
      <c r="I594" s="188">
        <v>0</v>
      </c>
      <c r="J594" s="188" t="s">
        <v>172</v>
      </c>
      <c r="K594" s="188" t="s">
        <v>465</v>
      </c>
      <c r="L594" s="188" t="s">
        <v>487</v>
      </c>
      <c r="M594" s="188" t="s">
        <v>164</v>
      </c>
      <c r="N594" s="188" t="s">
        <v>164</v>
      </c>
      <c r="O594" s="189" t="s">
        <v>448</v>
      </c>
      <c r="P594" s="260">
        <v>9693.7899999999991</v>
      </c>
      <c r="Q594" s="188" t="s">
        <v>1183</v>
      </c>
      <c r="R594" s="260">
        <v>0</v>
      </c>
      <c r="S594" s="260">
        <v>9693.7899999999991</v>
      </c>
      <c r="T594" s="260">
        <v>0</v>
      </c>
      <c r="U594" s="260">
        <v>0</v>
      </c>
      <c r="V594" s="260">
        <v>0</v>
      </c>
      <c r="W594" s="260">
        <v>0</v>
      </c>
      <c r="X594" s="188">
        <v>0</v>
      </c>
      <c r="Y594" s="188">
        <v>0</v>
      </c>
    </row>
    <row r="595" spans="1:25" s="211" customFormat="1" ht="76.5" x14ac:dyDescent="0.2">
      <c r="A595" s="188">
        <v>13</v>
      </c>
      <c r="B595" s="188" t="s">
        <v>313</v>
      </c>
      <c r="C595" s="188" t="s">
        <v>428</v>
      </c>
      <c r="D595" s="188" t="s">
        <v>627</v>
      </c>
      <c r="E595" s="189" t="s">
        <v>1678</v>
      </c>
      <c r="F595" s="188" t="s">
        <v>1275</v>
      </c>
      <c r="G595" s="189" t="s">
        <v>1179</v>
      </c>
      <c r="H595" s="188">
        <v>1</v>
      </c>
      <c r="I595" s="188">
        <v>0</v>
      </c>
      <c r="J595" s="188" t="s">
        <v>172</v>
      </c>
      <c r="K595" s="188" t="s">
        <v>465</v>
      </c>
      <c r="L595" s="188" t="s">
        <v>462</v>
      </c>
      <c r="M595" s="188" t="s">
        <v>164</v>
      </c>
      <c r="N595" s="188" t="s">
        <v>164</v>
      </c>
      <c r="O595" s="189" t="s">
        <v>1319</v>
      </c>
      <c r="P595" s="260">
        <v>30149.85</v>
      </c>
      <c r="Q595" s="188" t="s">
        <v>1183</v>
      </c>
      <c r="R595" s="260">
        <v>0</v>
      </c>
      <c r="S595" s="260">
        <v>30149.85</v>
      </c>
      <c r="T595" s="260">
        <v>0</v>
      </c>
      <c r="U595" s="260">
        <v>0</v>
      </c>
      <c r="V595" s="260">
        <v>0</v>
      </c>
      <c r="W595" s="260">
        <v>0</v>
      </c>
      <c r="X595" s="188">
        <v>0</v>
      </c>
      <c r="Y595" s="188">
        <v>0</v>
      </c>
    </row>
    <row r="596" spans="1:25" s="211" customFormat="1" ht="89.25" x14ac:dyDescent="0.2">
      <c r="A596" s="188">
        <v>14</v>
      </c>
      <c r="B596" s="188" t="s">
        <v>313</v>
      </c>
      <c r="C596" s="188" t="s">
        <v>428</v>
      </c>
      <c r="D596" s="188" t="s">
        <v>628</v>
      </c>
      <c r="E596" s="189" t="s">
        <v>1679</v>
      </c>
      <c r="F596" s="188" t="s">
        <v>1275</v>
      </c>
      <c r="G596" s="189" t="s">
        <v>1179</v>
      </c>
      <c r="H596" s="188">
        <v>1</v>
      </c>
      <c r="I596" s="188">
        <v>0</v>
      </c>
      <c r="J596" s="188" t="s">
        <v>172</v>
      </c>
      <c r="K596" s="188" t="s">
        <v>465</v>
      </c>
      <c r="L596" s="188" t="s">
        <v>462</v>
      </c>
      <c r="M596" s="188" t="s">
        <v>164</v>
      </c>
      <c r="N596" s="188" t="s">
        <v>164</v>
      </c>
      <c r="O596" s="189" t="s">
        <v>1297</v>
      </c>
      <c r="P596" s="260">
        <v>504.32</v>
      </c>
      <c r="Q596" s="188" t="s">
        <v>1183</v>
      </c>
      <c r="R596" s="260">
        <v>0</v>
      </c>
      <c r="S596" s="260">
        <v>504.32</v>
      </c>
      <c r="T596" s="260">
        <v>0</v>
      </c>
      <c r="U596" s="260">
        <v>0</v>
      </c>
      <c r="V596" s="260">
        <v>0</v>
      </c>
      <c r="W596" s="260">
        <v>0</v>
      </c>
      <c r="X596" s="188">
        <v>0</v>
      </c>
      <c r="Y596" s="188">
        <v>0</v>
      </c>
    </row>
    <row r="597" spans="1:25" s="211" customFormat="1" ht="38.25" x14ac:dyDescent="0.2">
      <c r="A597" s="188">
        <v>15</v>
      </c>
      <c r="B597" s="188" t="s">
        <v>313</v>
      </c>
      <c r="C597" s="188" t="s">
        <v>428</v>
      </c>
      <c r="D597" s="188" t="s">
        <v>629</v>
      </c>
      <c r="E597" s="189" t="s">
        <v>1680</v>
      </c>
      <c r="F597" s="188" t="s">
        <v>1275</v>
      </c>
      <c r="G597" s="189" t="s">
        <v>1179</v>
      </c>
      <c r="H597" s="188">
        <v>1</v>
      </c>
      <c r="I597" s="188">
        <v>0</v>
      </c>
      <c r="J597" s="188" t="s">
        <v>172</v>
      </c>
      <c r="K597" s="188" t="s">
        <v>465</v>
      </c>
      <c r="L597" s="188" t="s">
        <v>462</v>
      </c>
      <c r="M597" s="188" t="s">
        <v>164</v>
      </c>
      <c r="N597" s="188" t="s">
        <v>164</v>
      </c>
      <c r="O597" s="189" t="s">
        <v>376</v>
      </c>
      <c r="P597" s="260">
        <v>296.64999999999998</v>
      </c>
      <c r="Q597" s="188" t="s">
        <v>1183</v>
      </c>
      <c r="R597" s="260">
        <v>0</v>
      </c>
      <c r="S597" s="260">
        <v>296.64999999999998</v>
      </c>
      <c r="T597" s="260">
        <v>0</v>
      </c>
      <c r="U597" s="260">
        <v>0</v>
      </c>
      <c r="V597" s="260">
        <v>0</v>
      </c>
      <c r="W597" s="260">
        <v>0</v>
      </c>
      <c r="X597" s="188">
        <v>0</v>
      </c>
      <c r="Y597" s="188">
        <v>0</v>
      </c>
    </row>
    <row r="598" spans="1:25" s="211" customFormat="1" ht="51" x14ac:dyDescent="0.2">
      <c r="A598" s="188">
        <v>16</v>
      </c>
      <c r="B598" s="188" t="s">
        <v>313</v>
      </c>
      <c r="C598" s="188" t="s">
        <v>428</v>
      </c>
      <c r="D598" s="188" t="s">
        <v>630</v>
      </c>
      <c r="E598" s="189" t="s">
        <v>1681</v>
      </c>
      <c r="F598" s="188" t="s">
        <v>1275</v>
      </c>
      <c r="G598" s="189" t="s">
        <v>1179</v>
      </c>
      <c r="H598" s="188">
        <v>1</v>
      </c>
      <c r="I598" s="188">
        <v>0</v>
      </c>
      <c r="J598" s="188" t="s">
        <v>172</v>
      </c>
      <c r="K598" s="188" t="s">
        <v>465</v>
      </c>
      <c r="L598" s="188" t="s">
        <v>462</v>
      </c>
      <c r="M598" s="188" t="s">
        <v>164</v>
      </c>
      <c r="N598" s="188" t="s">
        <v>164</v>
      </c>
      <c r="O598" s="189" t="s">
        <v>376</v>
      </c>
      <c r="P598" s="260">
        <v>2.5799999999999996</v>
      </c>
      <c r="Q598" s="188" t="s">
        <v>1183</v>
      </c>
      <c r="R598" s="260">
        <v>0</v>
      </c>
      <c r="S598" s="260">
        <v>2.5799999999999996</v>
      </c>
      <c r="T598" s="260">
        <v>0</v>
      </c>
      <c r="U598" s="260">
        <v>0</v>
      </c>
      <c r="V598" s="260">
        <v>0</v>
      </c>
      <c r="W598" s="260">
        <v>0</v>
      </c>
      <c r="X598" s="188">
        <v>0</v>
      </c>
      <c r="Y598" s="188">
        <v>0</v>
      </c>
    </row>
    <row r="599" spans="1:25" s="211" customFormat="1" ht="89.25" x14ac:dyDescent="0.2">
      <c r="A599" s="188">
        <v>17</v>
      </c>
      <c r="B599" s="188" t="s">
        <v>313</v>
      </c>
      <c r="C599" s="188" t="s">
        <v>428</v>
      </c>
      <c r="D599" s="188" t="s">
        <v>631</v>
      </c>
      <c r="E599" s="189" t="s">
        <v>1682</v>
      </c>
      <c r="F599" s="188" t="s">
        <v>1275</v>
      </c>
      <c r="G599" s="189" t="s">
        <v>1179</v>
      </c>
      <c r="H599" s="188">
        <v>1</v>
      </c>
      <c r="I599" s="188">
        <v>0</v>
      </c>
      <c r="J599" s="188" t="s">
        <v>172</v>
      </c>
      <c r="K599" s="188" t="s">
        <v>469</v>
      </c>
      <c r="L599" s="188" t="s">
        <v>462</v>
      </c>
      <c r="M599" s="188" t="s">
        <v>164</v>
      </c>
      <c r="N599" s="188" t="s">
        <v>164</v>
      </c>
      <c r="O599" s="189" t="s">
        <v>584</v>
      </c>
      <c r="P599" s="260">
        <v>295934.41000000009</v>
      </c>
      <c r="Q599" s="188" t="s">
        <v>1183</v>
      </c>
      <c r="R599" s="260">
        <v>0</v>
      </c>
      <c r="S599" s="260">
        <v>295934.41000000009</v>
      </c>
      <c r="T599" s="260">
        <v>0</v>
      </c>
      <c r="U599" s="260">
        <v>0</v>
      </c>
      <c r="V599" s="260">
        <v>0</v>
      </c>
      <c r="W599" s="260">
        <v>0</v>
      </c>
      <c r="X599" s="188">
        <v>0</v>
      </c>
      <c r="Y599" s="188">
        <v>0</v>
      </c>
    </row>
    <row r="600" spans="1:25" s="211" customFormat="1" ht="89.25" x14ac:dyDescent="0.2">
      <c r="A600" s="188">
        <v>18</v>
      </c>
      <c r="B600" s="188" t="s">
        <v>313</v>
      </c>
      <c r="C600" s="188" t="s">
        <v>428</v>
      </c>
      <c r="D600" s="188" t="s">
        <v>647</v>
      </c>
      <c r="E600" s="189" t="s">
        <v>1683</v>
      </c>
      <c r="F600" s="188" t="s">
        <v>1275</v>
      </c>
      <c r="G600" s="189" t="s">
        <v>1179</v>
      </c>
      <c r="H600" s="188">
        <v>1</v>
      </c>
      <c r="I600" s="188">
        <v>0</v>
      </c>
      <c r="J600" s="188" t="s">
        <v>172</v>
      </c>
      <c r="K600" s="188" t="s">
        <v>471</v>
      </c>
      <c r="L600" s="188" t="s">
        <v>462</v>
      </c>
      <c r="M600" s="188" t="s">
        <v>164</v>
      </c>
      <c r="N600" s="188" t="s">
        <v>164</v>
      </c>
      <c r="O600" s="189" t="s">
        <v>584</v>
      </c>
      <c r="P600" s="260">
        <v>78.889999999999986</v>
      </c>
      <c r="Q600" s="188" t="s">
        <v>1183</v>
      </c>
      <c r="R600" s="260">
        <v>0</v>
      </c>
      <c r="S600" s="260">
        <v>78.889999999999986</v>
      </c>
      <c r="T600" s="260">
        <v>0</v>
      </c>
      <c r="U600" s="260">
        <v>0</v>
      </c>
      <c r="V600" s="260">
        <v>0</v>
      </c>
      <c r="W600" s="260">
        <v>0</v>
      </c>
      <c r="X600" s="188">
        <v>0</v>
      </c>
      <c r="Y600" s="188">
        <v>0</v>
      </c>
    </row>
    <row r="601" spans="1:25" s="211" customFormat="1" ht="102" x14ac:dyDescent="0.2">
      <c r="A601" s="188">
        <v>19</v>
      </c>
      <c r="B601" s="188" t="s">
        <v>313</v>
      </c>
      <c r="C601" s="188" t="s">
        <v>428</v>
      </c>
      <c r="D601" s="188" t="s">
        <v>1684</v>
      </c>
      <c r="E601" s="189" t="s">
        <v>1685</v>
      </c>
      <c r="F601" s="188" t="s">
        <v>1275</v>
      </c>
      <c r="G601" s="189" t="s">
        <v>1179</v>
      </c>
      <c r="H601" s="188">
        <v>1</v>
      </c>
      <c r="I601" s="188">
        <v>0</v>
      </c>
      <c r="J601" s="188" t="s">
        <v>172</v>
      </c>
      <c r="K601" s="188" t="s">
        <v>638</v>
      </c>
      <c r="L601" s="188" t="s">
        <v>494</v>
      </c>
      <c r="M601" s="188" t="s">
        <v>164</v>
      </c>
      <c r="N601" s="188" t="s">
        <v>164</v>
      </c>
      <c r="O601" s="189" t="s">
        <v>429</v>
      </c>
      <c r="P601" s="260">
        <v>254025.2900000001</v>
      </c>
      <c r="Q601" s="188" t="s">
        <v>1183</v>
      </c>
      <c r="R601" s="260">
        <v>0</v>
      </c>
      <c r="S601" s="260">
        <v>254025.2900000001</v>
      </c>
      <c r="T601" s="260">
        <v>0</v>
      </c>
      <c r="U601" s="260">
        <v>0</v>
      </c>
      <c r="V601" s="260">
        <v>0</v>
      </c>
      <c r="W601" s="260">
        <v>0</v>
      </c>
      <c r="X601" s="188">
        <v>0</v>
      </c>
      <c r="Y601" s="188">
        <v>0</v>
      </c>
    </row>
    <row r="602" spans="1:25" s="211" customFormat="1" ht="76.5" x14ac:dyDescent="0.2">
      <c r="A602" s="188">
        <v>20</v>
      </c>
      <c r="B602" s="188" t="s">
        <v>313</v>
      </c>
      <c r="C602" s="188" t="s">
        <v>428</v>
      </c>
      <c r="D602" s="188" t="s">
        <v>1686</v>
      </c>
      <c r="E602" s="189" t="s">
        <v>1687</v>
      </c>
      <c r="F602" s="188" t="s">
        <v>1275</v>
      </c>
      <c r="G602" s="189" t="s">
        <v>1179</v>
      </c>
      <c r="H602" s="188">
        <v>1</v>
      </c>
      <c r="I602" s="188">
        <v>0</v>
      </c>
      <c r="J602" s="188" t="s">
        <v>172</v>
      </c>
      <c r="K602" s="188" t="s">
        <v>638</v>
      </c>
      <c r="L602" s="188" t="s">
        <v>462</v>
      </c>
      <c r="M602" s="188" t="s">
        <v>164</v>
      </c>
      <c r="N602" s="188" t="s">
        <v>164</v>
      </c>
      <c r="O602" s="189" t="s">
        <v>1176</v>
      </c>
      <c r="P602" s="260">
        <v>227447.32000000009</v>
      </c>
      <c r="Q602" s="188" t="s">
        <v>1183</v>
      </c>
      <c r="R602" s="260">
        <v>0</v>
      </c>
      <c r="S602" s="260">
        <v>227447.32000000009</v>
      </c>
      <c r="T602" s="260">
        <v>0</v>
      </c>
      <c r="U602" s="260">
        <v>0</v>
      </c>
      <c r="V602" s="260">
        <v>0</v>
      </c>
      <c r="W602" s="260">
        <v>0</v>
      </c>
      <c r="X602" s="188">
        <v>0</v>
      </c>
      <c r="Y602" s="188">
        <v>0</v>
      </c>
    </row>
    <row r="603" spans="1:25" s="211" customFormat="1" ht="76.5" x14ac:dyDescent="0.2">
      <c r="A603" s="188">
        <v>21</v>
      </c>
      <c r="B603" s="188" t="s">
        <v>313</v>
      </c>
      <c r="C603" s="188" t="s">
        <v>428</v>
      </c>
      <c r="D603" s="188" t="s">
        <v>1688</v>
      </c>
      <c r="E603" s="189" t="s">
        <v>1689</v>
      </c>
      <c r="F603" s="188" t="s">
        <v>1275</v>
      </c>
      <c r="G603" s="189" t="s">
        <v>1179</v>
      </c>
      <c r="H603" s="188">
        <v>1</v>
      </c>
      <c r="I603" s="188">
        <v>0</v>
      </c>
      <c r="J603" s="188" t="s">
        <v>172</v>
      </c>
      <c r="K603" s="188" t="s">
        <v>638</v>
      </c>
      <c r="L603" s="188" t="s">
        <v>462</v>
      </c>
      <c r="M603" s="188" t="s">
        <v>164</v>
      </c>
      <c r="N603" s="188" t="s">
        <v>164</v>
      </c>
      <c r="O603" s="189" t="s">
        <v>1534</v>
      </c>
      <c r="P603" s="260">
        <v>9.9999999999999985E-3</v>
      </c>
      <c r="Q603" s="188" t="s">
        <v>1183</v>
      </c>
      <c r="R603" s="260">
        <v>0</v>
      </c>
      <c r="S603" s="260">
        <v>9.9999999999999985E-3</v>
      </c>
      <c r="T603" s="260">
        <v>0</v>
      </c>
      <c r="U603" s="260">
        <v>0</v>
      </c>
      <c r="V603" s="260">
        <v>0</v>
      </c>
      <c r="W603" s="260">
        <v>0</v>
      </c>
      <c r="X603" s="188">
        <v>0</v>
      </c>
      <c r="Y603" s="188">
        <v>0</v>
      </c>
    </row>
    <row r="604" spans="1:25" s="211" customFormat="1" ht="51" x14ac:dyDescent="0.2">
      <c r="A604" s="188">
        <v>22</v>
      </c>
      <c r="B604" s="188" t="s">
        <v>313</v>
      </c>
      <c r="C604" s="188" t="s">
        <v>428</v>
      </c>
      <c r="D604" s="188" t="s">
        <v>672</v>
      </c>
      <c r="E604" s="189" t="s">
        <v>1690</v>
      </c>
      <c r="F604" s="188" t="s">
        <v>1275</v>
      </c>
      <c r="G604" s="189" t="s">
        <v>1179</v>
      </c>
      <c r="H604" s="188">
        <v>1</v>
      </c>
      <c r="I604" s="188">
        <v>0</v>
      </c>
      <c r="J604" s="188" t="s">
        <v>172</v>
      </c>
      <c r="K604" s="188" t="s">
        <v>638</v>
      </c>
      <c r="L604" s="188" t="s">
        <v>462</v>
      </c>
      <c r="M604" s="188" t="s">
        <v>164</v>
      </c>
      <c r="N604" s="188" t="s">
        <v>164</v>
      </c>
      <c r="O604" s="189" t="s">
        <v>447</v>
      </c>
      <c r="P604" s="260">
        <v>262.5</v>
      </c>
      <c r="Q604" s="188" t="s">
        <v>1183</v>
      </c>
      <c r="R604" s="260">
        <v>0</v>
      </c>
      <c r="S604" s="260">
        <v>262.5</v>
      </c>
      <c r="T604" s="260">
        <v>0</v>
      </c>
      <c r="U604" s="260">
        <v>0</v>
      </c>
      <c r="V604" s="260">
        <v>0</v>
      </c>
      <c r="W604" s="260">
        <v>0</v>
      </c>
      <c r="X604" s="188">
        <v>0</v>
      </c>
      <c r="Y604" s="188">
        <v>0</v>
      </c>
    </row>
    <row r="605" spans="1:25" s="211" customFormat="1" ht="63.75" x14ac:dyDescent="0.2">
      <c r="A605" s="188">
        <v>23</v>
      </c>
      <c r="B605" s="188" t="s">
        <v>313</v>
      </c>
      <c r="C605" s="188" t="s">
        <v>428</v>
      </c>
      <c r="D605" s="188" t="s">
        <v>1155</v>
      </c>
      <c r="E605" s="189" t="s">
        <v>1691</v>
      </c>
      <c r="F605" s="188" t="s">
        <v>1275</v>
      </c>
      <c r="G605" s="189" t="s">
        <v>1179</v>
      </c>
      <c r="H605" s="188">
        <v>1</v>
      </c>
      <c r="I605" s="188">
        <v>0</v>
      </c>
      <c r="J605" s="188" t="s">
        <v>172</v>
      </c>
      <c r="K605" s="188" t="s">
        <v>577</v>
      </c>
      <c r="L605" s="188" t="s">
        <v>462</v>
      </c>
      <c r="M605" s="188" t="s">
        <v>164</v>
      </c>
      <c r="N605" s="188" t="s">
        <v>164</v>
      </c>
      <c r="O605" s="189" t="s">
        <v>1528</v>
      </c>
      <c r="P605" s="260">
        <v>71917.000000000029</v>
      </c>
      <c r="Q605" s="188" t="s">
        <v>1183</v>
      </c>
      <c r="R605" s="260">
        <v>0</v>
      </c>
      <c r="S605" s="260">
        <v>71917.000000000029</v>
      </c>
      <c r="T605" s="260">
        <v>0</v>
      </c>
      <c r="U605" s="260">
        <v>0</v>
      </c>
      <c r="V605" s="260">
        <v>0</v>
      </c>
      <c r="W605" s="260">
        <v>0</v>
      </c>
      <c r="X605" s="188">
        <v>0</v>
      </c>
      <c r="Y605" s="188">
        <v>0</v>
      </c>
    </row>
    <row r="606" spans="1:25" s="211" customFormat="1" ht="89.25" x14ac:dyDescent="0.2">
      <c r="A606" s="188">
        <v>24</v>
      </c>
      <c r="B606" s="188" t="s">
        <v>313</v>
      </c>
      <c r="C606" s="188" t="s">
        <v>428</v>
      </c>
      <c r="D606" s="188" t="s">
        <v>1796</v>
      </c>
      <c r="E606" s="189" t="s">
        <v>1797</v>
      </c>
      <c r="F606" s="188" t="s">
        <v>1275</v>
      </c>
      <c r="G606" s="189" t="s">
        <v>1179</v>
      </c>
      <c r="H606" s="188">
        <v>1</v>
      </c>
      <c r="I606" s="188">
        <v>0</v>
      </c>
      <c r="J606" s="188" t="s">
        <v>172</v>
      </c>
      <c r="K606" s="188" t="s">
        <v>494</v>
      </c>
      <c r="L606" s="188" t="s">
        <v>462</v>
      </c>
      <c r="M606" s="188" t="s">
        <v>164</v>
      </c>
      <c r="N606" s="188" t="s">
        <v>164</v>
      </c>
      <c r="O606" s="189" t="s">
        <v>1297</v>
      </c>
      <c r="P606" s="260">
        <v>1446.2399999999998</v>
      </c>
      <c r="Q606" s="188" t="s">
        <v>1183</v>
      </c>
      <c r="R606" s="260">
        <v>0</v>
      </c>
      <c r="S606" s="260">
        <v>1446.2399999999998</v>
      </c>
      <c r="T606" s="260">
        <v>0</v>
      </c>
      <c r="U606" s="260">
        <v>0</v>
      </c>
      <c r="V606" s="260">
        <v>0</v>
      </c>
      <c r="W606" s="260">
        <v>0</v>
      </c>
      <c r="X606" s="188">
        <v>0</v>
      </c>
      <c r="Y606" s="188">
        <v>0</v>
      </c>
    </row>
    <row r="607" spans="1:25" s="211" customFormat="1" ht="89.25" x14ac:dyDescent="0.2">
      <c r="A607" s="188">
        <v>25</v>
      </c>
      <c r="B607" s="188" t="s">
        <v>313</v>
      </c>
      <c r="C607" s="188" t="s">
        <v>428</v>
      </c>
      <c r="D607" s="188" t="s">
        <v>1156</v>
      </c>
      <c r="E607" s="189" t="s">
        <v>1692</v>
      </c>
      <c r="F607" s="188" t="s">
        <v>1275</v>
      </c>
      <c r="G607" s="189" t="s">
        <v>1179</v>
      </c>
      <c r="H607" s="188">
        <v>1</v>
      </c>
      <c r="I607" s="188">
        <v>0</v>
      </c>
      <c r="J607" s="188" t="s">
        <v>172</v>
      </c>
      <c r="K607" s="188" t="s">
        <v>541</v>
      </c>
      <c r="L607" s="188" t="s">
        <v>462</v>
      </c>
      <c r="M607" s="188" t="s">
        <v>164</v>
      </c>
      <c r="N607" s="188" t="s">
        <v>164</v>
      </c>
      <c r="O607" s="189" t="s">
        <v>429</v>
      </c>
      <c r="P607" s="260">
        <v>765.41</v>
      </c>
      <c r="Q607" s="188" t="s">
        <v>1183</v>
      </c>
      <c r="R607" s="260">
        <v>0</v>
      </c>
      <c r="S607" s="260">
        <v>765.41</v>
      </c>
      <c r="T607" s="260">
        <v>0</v>
      </c>
      <c r="U607" s="260">
        <v>0</v>
      </c>
      <c r="V607" s="260">
        <v>0</v>
      </c>
      <c r="W607" s="260">
        <v>0</v>
      </c>
      <c r="X607" s="188">
        <v>0</v>
      </c>
      <c r="Y607" s="188">
        <v>0</v>
      </c>
    </row>
    <row r="608" spans="1:25" s="211" customFormat="1" ht="51" x14ac:dyDescent="0.2">
      <c r="A608" s="188">
        <v>26</v>
      </c>
      <c r="B608" s="188" t="s">
        <v>313</v>
      </c>
      <c r="C608" s="188" t="s">
        <v>428</v>
      </c>
      <c r="D608" s="188" t="s">
        <v>1157</v>
      </c>
      <c r="E608" s="189" t="s">
        <v>1693</v>
      </c>
      <c r="F608" s="188" t="s">
        <v>1275</v>
      </c>
      <c r="G608" s="189" t="s">
        <v>1179</v>
      </c>
      <c r="H608" s="188">
        <v>1</v>
      </c>
      <c r="I608" s="188">
        <v>0</v>
      </c>
      <c r="J608" s="188" t="s">
        <v>172</v>
      </c>
      <c r="K608" s="188" t="s">
        <v>541</v>
      </c>
      <c r="L608" s="188" t="s">
        <v>462</v>
      </c>
      <c r="M608" s="188" t="s">
        <v>164</v>
      </c>
      <c r="N608" s="188" t="s">
        <v>164</v>
      </c>
      <c r="O608" s="189" t="s">
        <v>1176</v>
      </c>
      <c r="P608" s="260">
        <v>853.3599999999999</v>
      </c>
      <c r="Q608" s="188" t="s">
        <v>1183</v>
      </c>
      <c r="R608" s="260">
        <v>0</v>
      </c>
      <c r="S608" s="260">
        <v>853.3599999999999</v>
      </c>
      <c r="T608" s="260">
        <v>0</v>
      </c>
      <c r="U608" s="260">
        <v>0</v>
      </c>
      <c r="V608" s="260">
        <v>0</v>
      </c>
      <c r="W608" s="260">
        <v>0</v>
      </c>
      <c r="X608" s="188">
        <v>0</v>
      </c>
      <c r="Y608" s="188">
        <v>0</v>
      </c>
    </row>
    <row r="609" spans="1:25" s="211" customFormat="1" ht="63.75" x14ac:dyDescent="0.2">
      <c r="A609" s="188">
        <v>27</v>
      </c>
      <c r="B609" s="188" t="s">
        <v>313</v>
      </c>
      <c r="C609" s="188" t="s">
        <v>428</v>
      </c>
      <c r="D609" s="188" t="s">
        <v>1158</v>
      </c>
      <c r="E609" s="189" t="s">
        <v>1694</v>
      </c>
      <c r="F609" s="188" t="s">
        <v>1275</v>
      </c>
      <c r="G609" s="189" t="s">
        <v>1179</v>
      </c>
      <c r="H609" s="188">
        <v>1</v>
      </c>
      <c r="I609" s="188">
        <v>0</v>
      </c>
      <c r="J609" s="188" t="s">
        <v>172</v>
      </c>
      <c r="K609" s="188" t="s">
        <v>556</v>
      </c>
      <c r="L609" s="188" t="s">
        <v>462</v>
      </c>
      <c r="M609" s="188" t="s">
        <v>164</v>
      </c>
      <c r="N609" s="188" t="s">
        <v>164</v>
      </c>
      <c r="O609" s="189" t="s">
        <v>1528</v>
      </c>
      <c r="P609" s="260">
        <v>1373.84</v>
      </c>
      <c r="Q609" s="188" t="s">
        <v>1183</v>
      </c>
      <c r="R609" s="260">
        <v>0</v>
      </c>
      <c r="S609" s="260">
        <v>1373.84</v>
      </c>
      <c r="T609" s="260">
        <v>0</v>
      </c>
      <c r="U609" s="260">
        <v>0</v>
      </c>
      <c r="V609" s="260">
        <v>0</v>
      </c>
      <c r="W609" s="260">
        <v>0</v>
      </c>
      <c r="X609" s="188">
        <v>0</v>
      </c>
      <c r="Y609" s="188">
        <v>0</v>
      </c>
    </row>
    <row r="610" spans="1:25" s="211" customFormat="1" ht="63.75" x14ac:dyDescent="0.2">
      <c r="A610" s="188">
        <v>28</v>
      </c>
      <c r="B610" s="188" t="s">
        <v>313</v>
      </c>
      <c r="C610" s="188" t="s">
        <v>428</v>
      </c>
      <c r="D610" s="188" t="s">
        <v>1159</v>
      </c>
      <c r="E610" s="189" t="s">
        <v>1695</v>
      </c>
      <c r="F610" s="188" t="s">
        <v>1275</v>
      </c>
      <c r="G610" s="189" t="s">
        <v>1179</v>
      </c>
      <c r="H610" s="188">
        <v>1</v>
      </c>
      <c r="I610" s="188">
        <v>0</v>
      </c>
      <c r="J610" s="188" t="s">
        <v>172</v>
      </c>
      <c r="K610" s="188" t="s">
        <v>556</v>
      </c>
      <c r="L610" s="188" t="s">
        <v>462</v>
      </c>
      <c r="M610" s="188" t="s">
        <v>164</v>
      </c>
      <c r="N610" s="188" t="s">
        <v>164</v>
      </c>
      <c r="O610" s="189" t="s">
        <v>1174</v>
      </c>
      <c r="P610" s="260">
        <v>2.7399999999999998</v>
      </c>
      <c r="Q610" s="188" t="s">
        <v>1696</v>
      </c>
      <c r="R610" s="260">
        <v>0</v>
      </c>
      <c r="S610" s="260">
        <v>2.7399999999999998</v>
      </c>
      <c r="T610" s="260">
        <v>0</v>
      </c>
      <c r="U610" s="260">
        <v>0</v>
      </c>
      <c r="V610" s="260">
        <v>0</v>
      </c>
      <c r="W610" s="260">
        <v>0</v>
      </c>
      <c r="X610" s="188">
        <v>0</v>
      </c>
      <c r="Y610" s="188">
        <v>0</v>
      </c>
    </row>
    <row r="611" spans="1:25" s="211" customFormat="1" ht="63.75" x14ac:dyDescent="0.2">
      <c r="A611" s="188">
        <v>29</v>
      </c>
      <c r="B611" s="188" t="s">
        <v>313</v>
      </c>
      <c r="C611" s="188" t="s">
        <v>428</v>
      </c>
      <c r="D611" s="188" t="s">
        <v>1160</v>
      </c>
      <c r="E611" s="189" t="s">
        <v>1697</v>
      </c>
      <c r="F611" s="188" t="s">
        <v>1275</v>
      </c>
      <c r="G611" s="189" t="s">
        <v>1179</v>
      </c>
      <c r="H611" s="188">
        <v>1</v>
      </c>
      <c r="I611" s="188">
        <v>0</v>
      </c>
      <c r="J611" s="188" t="s">
        <v>172</v>
      </c>
      <c r="K611" s="188" t="s">
        <v>556</v>
      </c>
      <c r="L611" s="188" t="s">
        <v>462</v>
      </c>
      <c r="M611" s="188" t="s">
        <v>164</v>
      </c>
      <c r="N611" s="188" t="s">
        <v>164</v>
      </c>
      <c r="O611" s="189" t="s">
        <v>1175</v>
      </c>
      <c r="P611" s="260">
        <v>80.289999999999992</v>
      </c>
      <c r="Q611" s="188" t="s">
        <v>1183</v>
      </c>
      <c r="R611" s="260">
        <v>0</v>
      </c>
      <c r="S611" s="260">
        <v>80.289999999999992</v>
      </c>
      <c r="T611" s="260">
        <v>0</v>
      </c>
      <c r="U611" s="260">
        <v>0</v>
      </c>
      <c r="V611" s="260">
        <v>0</v>
      </c>
      <c r="W611" s="260">
        <v>0</v>
      </c>
      <c r="X611" s="188">
        <v>0</v>
      </c>
      <c r="Y611" s="188">
        <v>0</v>
      </c>
    </row>
    <row r="612" spans="1:25" s="211" customFormat="1" ht="51" x14ac:dyDescent="0.2">
      <c r="A612" s="188">
        <v>30</v>
      </c>
      <c r="B612" s="188" t="s">
        <v>313</v>
      </c>
      <c r="C612" s="188" t="s">
        <v>428</v>
      </c>
      <c r="D612" s="188" t="s">
        <v>1698</v>
      </c>
      <c r="E612" s="189" t="s">
        <v>1699</v>
      </c>
      <c r="F612" s="188" t="s">
        <v>1275</v>
      </c>
      <c r="G612" s="189" t="s">
        <v>1179</v>
      </c>
      <c r="H612" s="188">
        <v>1</v>
      </c>
      <c r="I612" s="188">
        <v>0</v>
      </c>
      <c r="J612" s="188" t="s">
        <v>172</v>
      </c>
      <c r="K612" s="188" t="s">
        <v>778</v>
      </c>
      <c r="L612" s="188" t="s">
        <v>462</v>
      </c>
      <c r="M612" s="188" t="s">
        <v>164</v>
      </c>
      <c r="N612" s="188" t="s">
        <v>164</v>
      </c>
      <c r="O612" s="189" t="s">
        <v>1173</v>
      </c>
      <c r="P612" s="260">
        <v>305011.44000000006</v>
      </c>
      <c r="Q612" s="188" t="s">
        <v>1183</v>
      </c>
      <c r="R612" s="260">
        <v>0</v>
      </c>
      <c r="S612" s="260">
        <v>305011.44000000006</v>
      </c>
      <c r="T612" s="260">
        <v>0</v>
      </c>
      <c r="U612" s="260">
        <v>0</v>
      </c>
      <c r="V612" s="260">
        <v>0</v>
      </c>
      <c r="W612" s="260">
        <v>0</v>
      </c>
      <c r="X612" s="188">
        <v>0</v>
      </c>
      <c r="Y612" s="188">
        <v>0</v>
      </c>
    </row>
    <row r="613" spans="1:25" s="211" customFormat="1" ht="76.5" x14ac:dyDescent="0.2">
      <c r="A613" s="188">
        <v>31</v>
      </c>
      <c r="B613" s="188" t="s">
        <v>313</v>
      </c>
      <c r="C613" s="188" t="s">
        <v>428</v>
      </c>
      <c r="D613" s="188" t="s">
        <v>1161</v>
      </c>
      <c r="E613" s="189" t="s">
        <v>1700</v>
      </c>
      <c r="F613" s="188" t="s">
        <v>1275</v>
      </c>
      <c r="G613" s="189" t="s">
        <v>1179</v>
      </c>
      <c r="H613" s="188">
        <v>1</v>
      </c>
      <c r="I613" s="188">
        <v>0</v>
      </c>
      <c r="J613" s="188" t="s">
        <v>172</v>
      </c>
      <c r="K613" s="188" t="s">
        <v>778</v>
      </c>
      <c r="L613" s="188" t="s">
        <v>462</v>
      </c>
      <c r="M613" s="188" t="s">
        <v>164</v>
      </c>
      <c r="N613" s="188" t="s">
        <v>164</v>
      </c>
      <c r="O613" s="189" t="s">
        <v>1534</v>
      </c>
      <c r="P613" s="260">
        <v>83.36999999999999</v>
      </c>
      <c r="Q613" s="188" t="s">
        <v>1303</v>
      </c>
      <c r="R613" s="260">
        <v>0</v>
      </c>
      <c r="S613" s="260">
        <v>83.36999999999999</v>
      </c>
      <c r="T613" s="260">
        <v>0</v>
      </c>
      <c r="U613" s="260">
        <v>0</v>
      </c>
      <c r="V613" s="260">
        <v>0</v>
      </c>
      <c r="W613" s="260">
        <v>0</v>
      </c>
      <c r="X613" s="188">
        <v>0</v>
      </c>
      <c r="Y613" s="188">
        <v>0</v>
      </c>
    </row>
    <row r="614" spans="1:25" s="211" customFormat="1" ht="51" x14ac:dyDescent="0.2">
      <c r="A614" s="188">
        <v>32</v>
      </c>
      <c r="B614" s="188" t="s">
        <v>313</v>
      </c>
      <c r="C614" s="188" t="s">
        <v>428</v>
      </c>
      <c r="D614" s="188" t="s">
        <v>1701</v>
      </c>
      <c r="E614" s="189" t="s">
        <v>1702</v>
      </c>
      <c r="F614" s="188" t="s">
        <v>1275</v>
      </c>
      <c r="G614" s="189" t="s">
        <v>1179</v>
      </c>
      <c r="H614" s="188">
        <v>1</v>
      </c>
      <c r="I614" s="188">
        <v>0</v>
      </c>
      <c r="J614" s="188" t="s">
        <v>172</v>
      </c>
      <c r="K614" s="188" t="s">
        <v>498</v>
      </c>
      <c r="L614" s="188" t="s">
        <v>462</v>
      </c>
      <c r="M614" s="188" t="s">
        <v>164</v>
      </c>
      <c r="N614" s="188" t="s">
        <v>164</v>
      </c>
      <c r="O614" s="189" t="s">
        <v>1173</v>
      </c>
      <c r="P614" s="260">
        <v>482.80999999999995</v>
      </c>
      <c r="Q614" s="188" t="s">
        <v>1303</v>
      </c>
      <c r="R614" s="260">
        <v>0</v>
      </c>
      <c r="S614" s="260">
        <v>482.80999999999995</v>
      </c>
      <c r="T614" s="260">
        <v>0</v>
      </c>
      <c r="U614" s="260">
        <v>0</v>
      </c>
      <c r="V614" s="260">
        <v>0</v>
      </c>
      <c r="W614" s="260">
        <v>0</v>
      </c>
      <c r="X614" s="188">
        <v>0</v>
      </c>
      <c r="Y614" s="188">
        <v>0</v>
      </c>
    </row>
    <row r="615" spans="1:25" s="211" customFormat="1" ht="89.25" x14ac:dyDescent="0.2">
      <c r="A615" s="188">
        <v>33</v>
      </c>
      <c r="B615" s="188" t="s">
        <v>313</v>
      </c>
      <c r="C615" s="188" t="s">
        <v>428</v>
      </c>
      <c r="D615" s="188" t="s">
        <v>1703</v>
      </c>
      <c r="E615" s="189" t="s">
        <v>1704</v>
      </c>
      <c r="F615" s="188" t="s">
        <v>1275</v>
      </c>
      <c r="G615" s="189" t="s">
        <v>1179</v>
      </c>
      <c r="H615" s="188">
        <v>1</v>
      </c>
      <c r="I615" s="188">
        <v>0</v>
      </c>
      <c r="J615" s="188" t="s">
        <v>172</v>
      </c>
      <c r="K615" s="188" t="s">
        <v>1285</v>
      </c>
      <c r="L615" s="188" t="s">
        <v>462</v>
      </c>
      <c r="M615" s="188" t="s">
        <v>164</v>
      </c>
      <c r="N615" s="188" t="s">
        <v>164</v>
      </c>
      <c r="O615" s="189" t="s">
        <v>447</v>
      </c>
      <c r="P615" s="260">
        <v>177725.00000000009</v>
      </c>
      <c r="Q615" s="188" t="s">
        <v>1183</v>
      </c>
      <c r="R615" s="260">
        <v>0</v>
      </c>
      <c r="S615" s="260">
        <v>177725.00000000009</v>
      </c>
      <c r="T615" s="260">
        <v>0</v>
      </c>
      <c r="U615" s="260">
        <v>0</v>
      </c>
      <c r="V615" s="260">
        <v>0</v>
      </c>
      <c r="W615" s="260">
        <v>0</v>
      </c>
      <c r="X615" s="188">
        <v>0</v>
      </c>
      <c r="Y615" s="188">
        <v>0</v>
      </c>
    </row>
    <row r="616" spans="1:25" s="211" customFormat="1" ht="38.25" x14ac:dyDescent="0.2">
      <c r="A616" s="188">
        <v>34</v>
      </c>
      <c r="B616" s="188" t="s">
        <v>313</v>
      </c>
      <c r="C616" s="188" t="s">
        <v>428</v>
      </c>
      <c r="D616" s="188" t="s">
        <v>1705</v>
      </c>
      <c r="E616" s="189" t="s">
        <v>1706</v>
      </c>
      <c r="F616" s="188" t="s">
        <v>1275</v>
      </c>
      <c r="G616" s="189" t="s">
        <v>1179</v>
      </c>
      <c r="H616" s="188">
        <v>1</v>
      </c>
      <c r="I616" s="188">
        <v>0</v>
      </c>
      <c r="J616" s="188" t="s">
        <v>172</v>
      </c>
      <c r="K616" s="188" t="s">
        <v>1285</v>
      </c>
      <c r="L616" s="188" t="s">
        <v>462</v>
      </c>
      <c r="M616" s="188" t="s">
        <v>164</v>
      </c>
      <c r="N616" s="188" t="s">
        <v>164</v>
      </c>
      <c r="O616" s="189" t="s">
        <v>376</v>
      </c>
      <c r="P616" s="260">
        <v>184113.83000000007</v>
      </c>
      <c r="Q616" s="188" t="s">
        <v>1293</v>
      </c>
      <c r="R616" s="260">
        <v>0</v>
      </c>
      <c r="S616" s="260">
        <v>184113.83000000007</v>
      </c>
      <c r="T616" s="260">
        <v>0</v>
      </c>
      <c r="U616" s="260">
        <v>0</v>
      </c>
      <c r="V616" s="260">
        <v>0</v>
      </c>
      <c r="W616" s="260">
        <v>0</v>
      </c>
      <c r="X616" s="188">
        <v>0</v>
      </c>
      <c r="Y616" s="188">
        <v>0</v>
      </c>
    </row>
    <row r="617" spans="1:25" s="211" customFormat="1" ht="12.75" x14ac:dyDescent="0.2">
      <c r="A617" s="259" t="s">
        <v>1276</v>
      </c>
      <c r="B617" s="188"/>
      <c r="C617" s="188"/>
      <c r="D617" s="188"/>
      <c r="E617" s="189"/>
      <c r="F617" s="188">
        <v>34</v>
      </c>
      <c r="G617" s="189"/>
      <c r="H617" s="188"/>
      <c r="I617" s="188"/>
      <c r="J617" s="188"/>
      <c r="K617" s="188"/>
      <c r="L617" s="188"/>
      <c r="M617" s="188"/>
      <c r="N617" s="188"/>
      <c r="O617" s="189"/>
      <c r="P617" s="260"/>
      <c r="Q617" s="188"/>
      <c r="R617" s="260"/>
      <c r="S617" s="260"/>
      <c r="T617" s="260"/>
      <c r="U617" s="260"/>
      <c r="V617" s="260"/>
      <c r="W617" s="260"/>
      <c r="X617" s="188"/>
      <c r="Y617" s="188"/>
    </row>
    <row r="618" spans="1:25" s="211" customFormat="1" ht="12.75" x14ac:dyDescent="0.2">
      <c r="A618" s="259" t="s">
        <v>1707</v>
      </c>
      <c r="B618" s="188"/>
      <c r="C618" s="188"/>
      <c r="D618" s="188"/>
      <c r="E618" s="189"/>
      <c r="F618" s="188"/>
      <c r="G618" s="189"/>
      <c r="H618" s="188"/>
      <c r="I618" s="188"/>
      <c r="J618" s="188"/>
      <c r="K618" s="188"/>
      <c r="L618" s="188"/>
      <c r="M618" s="188"/>
      <c r="N618" s="188"/>
      <c r="O618" s="189"/>
      <c r="P618" s="260"/>
      <c r="Q618" s="188"/>
      <c r="R618" s="260"/>
      <c r="S618" s="260"/>
      <c r="T618" s="260"/>
      <c r="U618" s="260"/>
      <c r="V618" s="260"/>
      <c r="W618" s="260"/>
      <c r="X618" s="188"/>
      <c r="Y618" s="188"/>
    </row>
    <row r="619" spans="1:25" ht="64.5" x14ac:dyDescent="0.25">
      <c r="A619" s="188">
        <v>1</v>
      </c>
      <c r="B619" s="188" t="s">
        <v>178</v>
      </c>
      <c r="C619" s="188" t="s">
        <v>430</v>
      </c>
      <c r="D619" s="188" t="s">
        <v>308</v>
      </c>
      <c r="E619" s="189" t="s">
        <v>632</v>
      </c>
      <c r="F619" s="188" t="s">
        <v>1275</v>
      </c>
      <c r="G619" s="189" t="s">
        <v>1179</v>
      </c>
      <c r="H619" s="188">
        <v>1</v>
      </c>
      <c r="I619" s="188">
        <v>0</v>
      </c>
      <c r="J619" s="188" t="s">
        <v>300</v>
      </c>
      <c r="K619" s="188" t="s">
        <v>465</v>
      </c>
      <c r="L619" s="188" t="s">
        <v>462</v>
      </c>
      <c r="M619" s="188" t="s">
        <v>1181</v>
      </c>
      <c r="N619" s="188" t="s">
        <v>1181</v>
      </c>
      <c r="O619" s="189" t="s">
        <v>447</v>
      </c>
      <c r="P619" s="260">
        <v>1050000</v>
      </c>
      <c r="Q619" s="188" t="s">
        <v>1183</v>
      </c>
      <c r="R619" s="260">
        <v>0</v>
      </c>
      <c r="S619" s="260">
        <v>1050000</v>
      </c>
      <c r="T619" s="260">
        <v>0</v>
      </c>
      <c r="U619" s="260">
        <v>0</v>
      </c>
      <c r="V619" s="260">
        <v>0</v>
      </c>
      <c r="W619" s="260">
        <v>0</v>
      </c>
      <c r="X619" s="188">
        <v>0</v>
      </c>
      <c r="Y619" s="188">
        <v>0</v>
      </c>
    </row>
    <row r="620" spans="1:25" ht="26.25" x14ac:dyDescent="0.25">
      <c r="A620" s="188">
        <v>2</v>
      </c>
      <c r="B620" s="188" t="s">
        <v>178</v>
      </c>
      <c r="C620" s="188" t="s">
        <v>430</v>
      </c>
      <c r="D620" s="188" t="s">
        <v>648</v>
      </c>
      <c r="E620" s="189" t="s">
        <v>1708</v>
      </c>
      <c r="F620" s="188" t="s">
        <v>1275</v>
      </c>
      <c r="G620" s="189" t="s">
        <v>1179</v>
      </c>
      <c r="H620" s="188">
        <v>30</v>
      </c>
      <c r="I620" s="188">
        <v>0</v>
      </c>
      <c r="J620" s="188" t="s">
        <v>160</v>
      </c>
      <c r="K620" s="188" t="s">
        <v>541</v>
      </c>
      <c r="L620" s="188" t="s">
        <v>462</v>
      </c>
      <c r="M620" s="188" t="s">
        <v>541</v>
      </c>
      <c r="N620" s="188" t="s">
        <v>1021</v>
      </c>
      <c r="O620" s="189" t="s">
        <v>447</v>
      </c>
      <c r="P620" s="260">
        <v>686725.92000000027</v>
      </c>
      <c r="Q620" s="188" t="s">
        <v>1709</v>
      </c>
      <c r="R620" s="260">
        <v>0</v>
      </c>
      <c r="S620" s="260">
        <v>686725.92000000027</v>
      </c>
      <c r="T620" s="260">
        <v>686725.92000000027</v>
      </c>
      <c r="U620" s="260">
        <v>686725.92000000027</v>
      </c>
      <c r="V620" s="260">
        <v>686725.92000000027</v>
      </c>
      <c r="W620" s="260">
        <v>686725.92000000027</v>
      </c>
      <c r="X620" s="188">
        <v>100</v>
      </c>
      <c r="Y620" s="188">
        <v>0</v>
      </c>
    </row>
    <row r="621" spans="1:25" ht="39" x14ac:dyDescent="0.25">
      <c r="A621" s="188">
        <v>3</v>
      </c>
      <c r="B621" s="188" t="s">
        <v>178</v>
      </c>
      <c r="C621" s="188" t="s">
        <v>430</v>
      </c>
      <c r="D621" s="188" t="s">
        <v>649</v>
      </c>
      <c r="E621" s="189" t="s">
        <v>1710</v>
      </c>
      <c r="F621" s="188" t="s">
        <v>1275</v>
      </c>
      <c r="G621" s="189" t="s">
        <v>1179</v>
      </c>
      <c r="H621" s="188">
        <v>1</v>
      </c>
      <c r="I621" s="188">
        <v>1</v>
      </c>
      <c r="J621" s="188" t="s">
        <v>160</v>
      </c>
      <c r="K621" s="188" t="s">
        <v>541</v>
      </c>
      <c r="L621" s="188" t="s">
        <v>462</v>
      </c>
      <c r="M621" s="188" t="s">
        <v>541</v>
      </c>
      <c r="N621" s="188" t="s">
        <v>539</v>
      </c>
      <c r="O621" s="189" t="s">
        <v>447</v>
      </c>
      <c r="P621" s="260">
        <v>669204.00000000023</v>
      </c>
      <c r="Q621" s="188" t="s">
        <v>1302</v>
      </c>
      <c r="R621" s="260">
        <v>0</v>
      </c>
      <c r="S621" s="260">
        <v>669204.00000000023</v>
      </c>
      <c r="T621" s="260">
        <v>669204.00000000023</v>
      </c>
      <c r="U621" s="260">
        <v>669204.00000000023</v>
      </c>
      <c r="V621" s="260">
        <v>669204.00000000023</v>
      </c>
      <c r="W621" s="260">
        <v>669204.00000000023</v>
      </c>
      <c r="X621" s="188">
        <v>100</v>
      </c>
      <c r="Y621" s="188">
        <v>100</v>
      </c>
    </row>
    <row r="622" spans="1:25" ht="39" x14ac:dyDescent="0.25">
      <c r="A622" s="188">
        <v>4</v>
      </c>
      <c r="B622" s="188" t="s">
        <v>178</v>
      </c>
      <c r="C622" s="188" t="s">
        <v>430</v>
      </c>
      <c r="D622" s="188" t="s">
        <v>650</v>
      </c>
      <c r="E622" s="189" t="s">
        <v>1711</v>
      </c>
      <c r="F622" s="188" t="s">
        <v>1275</v>
      </c>
      <c r="G622" s="189" t="s">
        <v>1179</v>
      </c>
      <c r="H622" s="188">
        <v>3</v>
      </c>
      <c r="I622" s="188">
        <v>3</v>
      </c>
      <c r="J622" s="188" t="s">
        <v>160</v>
      </c>
      <c r="K622" s="188" t="s">
        <v>541</v>
      </c>
      <c r="L622" s="188" t="s">
        <v>462</v>
      </c>
      <c r="M622" s="188" t="s">
        <v>541</v>
      </c>
      <c r="N622" s="188" t="s">
        <v>539</v>
      </c>
      <c r="O622" s="189" t="s">
        <v>447</v>
      </c>
      <c r="P622" s="260">
        <v>494160.00000000006</v>
      </c>
      <c r="Q622" s="188" t="s">
        <v>1432</v>
      </c>
      <c r="R622" s="260">
        <v>0</v>
      </c>
      <c r="S622" s="260">
        <v>494160.00000000006</v>
      </c>
      <c r="T622" s="260">
        <v>494160.00000000006</v>
      </c>
      <c r="U622" s="260">
        <v>494160.00000000006</v>
      </c>
      <c r="V622" s="260">
        <v>494160.00000000006</v>
      </c>
      <c r="W622" s="260">
        <v>494160.00000000006</v>
      </c>
      <c r="X622" s="188">
        <v>100</v>
      </c>
      <c r="Y622" s="188">
        <v>100</v>
      </c>
    </row>
    <row r="623" spans="1:25" ht="39" x14ac:dyDescent="0.25">
      <c r="A623" s="188">
        <v>5</v>
      </c>
      <c r="B623" s="188" t="s">
        <v>178</v>
      </c>
      <c r="C623" s="188" t="s">
        <v>430</v>
      </c>
      <c r="D623" s="188" t="s">
        <v>651</v>
      </c>
      <c r="E623" s="189" t="s">
        <v>1712</v>
      </c>
      <c r="F623" s="188" t="s">
        <v>1275</v>
      </c>
      <c r="G623" s="189" t="s">
        <v>1179</v>
      </c>
      <c r="H623" s="188">
        <v>1</v>
      </c>
      <c r="I623" s="188">
        <v>1</v>
      </c>
      <c r="J623" s="188" t="s">
        <v>160</v>
      </c>
      <c r="K623" s="188" t="s">
        <v>541</v>
      </c>
      <c r="L623" s="188" t="s">
        <v>462</v>
      </c>
      <c r="M623" s="188" t="s">
        <v>541</v>
      </c>
      <c r="N623" s="188" t="s">
        <v>539</v>
      </c>
      <c r="O623" s="189" t="s">
        <v>447</v>
      </c>
      <c r="P623" s="260">
        <v>375600.00000000006</v>
      </c>
      <c r="Q623" s="188" t="s">
        <v>1302</v>
      </c>
      <c r="R623" s="260">
        <v>0</v>
      </c>
      <c r="S623" s="260">
        <v>375600.00000000006</v>
      </c>
      <c r="T623" s="260">
        <v>375600.00000000006</v>
      </c>
      <c r="U623" s="260">
        <v>375600.00000000006</v>
      </c>
      <c r="V623" s="260">
        <v>375600.00000000006</v>
      </c>
      <c r="W623" s="260">
        <v>375600.00000000006</v>
      </c>
      <c r="X623" s="188">
        <v>100</v>
      </c>
      <c r="Y623" s="188">
        <v>100</v>
      </c>
    </row>
    <row r="624" spans="1:25" ht="51.75" x14ac:dyDescent="0.25">
      <c r="A624" s="188">
        <v>6</v>
      </c>
      <c r="B624" s="188" t="s">
        <v>178</v>
      </c>
      <c r="C624" s="188" t="s">
        <v>430</v>
      </c>
      <c r="D624" s="188" t="s">
        <v>652</v>
      </c>
      <c r="E624" s="189" t="s">
        <v>1713</v>
      </c>
      <c r="F624" s="188" t="s">
        <v>1275</v>
      </c>
      <c r="G624" s="189" t="s">
        <v>1179</v>
      </c>
      <c r="H624" s="188">
        <v>2</v>
      </c>
      <c r="I624" s="188">
        <v>2</v>
      </c>
      <c r="J624" s="188" t="s">
        <v>837</v>
      </c>
      <c r="K624" s="188" t="s">
        <v>541</v>
      </c>
      <c r="L624" s="188" t="s">
        <v>462</v>
      </c>
      <c r="M624" s="188" t="s">
        <v>541</v>
      </c>
      <c r="N624" s="188" t="s">
        <v>504</v>
      </c>
      <c r="O624" s="189" t="s">
        <v>447</v>
      </c>
      <c r="P624" s="260">
        <v>130077.75999999999</v>
      </c>
      <c r="Q624" s="188" t="s">
        <v>1308</v>
      </c>
      <c r="R624" s="260">
        <v>0</v>
      </c>
      <c r="S624" s="260">
        <v>130077.75999999999</v>
      </c>
      <c r="T624" s="260">
        <v>130077.75999999999</v>
      </c>
      <c r="U624" s="260">
        <v>130077.75999999999</v>
      </c>
      <c r="V624" s="260">
        <v>130077.75999999999</v>
      </c>
      <c r="W624" s="260">
        <v>130077.75999999999</v>
      </c>
      <c r="X624" s="188">
        <v>100</v>
      </c>
      <c r="Y624" s="188">
        <v>100</v>
      </c>
    </row>
    <row r="625" spans="1:25" ht="39" x14ac:dyDescent="0.25">
      <c r="A625" s="188">
        <v>7</v>
      </c>
      <c r="B625" s="188" t="s">
        <v>178</v>
      </c>
      <c r="C625" s="188" t="s">
        <v>430</v>
      </c>
      <c r="D625" s="188" t="s">
        <v>653</v>
      </c>
      <c r="E625" s="189" t="s">
        <v>1714</v>
      </c>
      <c r="F625" s="188" t="s">
        <v>1275</v>
      </c>
      <c r="G625" s="189" t="s">
        <v>1179</v>
      </c>
      <c r="H625" s="188">
        <v>10</v>
      </c>
      <c r="I625" s="188">
        <v>10</v>
      </c>
      <c r="J625" s="188" t="s">
        <v>160</v>
      </c>
      <c r="K625" s="188" t="s">
        <v>541</v>
      </c>
      <c r="L625" s="188" t="s">
        <v>462</v>
      </c>
      <c r="M625" s="188" t="s">
        <v>541</v>
      </c>
      <c r="N625" s="188" t="s">
        <v>504</v>
      </c>
      <c r="O625" s="189" t="s">
        <v>447</v>
      </c>
      <c r="P625" s="260">
        <v>13711.199999999999</v>
      </c>
      <c r="Q625" s="188" t="s">
        <v>1302</v>
      </c>
      <c r="R625" s="260">
        <v>0</v>
      </c>
      <c r="S625" s="260">
        <v>13711.199999999999</v>
      </c>
      <c r="T625" s="260">
        <v>13711.199999999999</v>
      </c>
      <c r="U625" s="260">
        <v>13711.199999999999</v>
      </c>
      <c r="V625" s="260">
        <v>13711.199999999999</v>
      </c>
      <c r="W625" s="260">
        <v>13711.199999999999</v>
      </c>
      <c r="X625" s="188">
        <v>100</v>
      </c>
      <c r="Y625" s="188">
        <v>100</v>
      </c>
    </row>
    <row r="626" spans="1:25" ht="39" x14ac:dyDescent="0.25">
      <c r="A626" s="188">
        <v>8</v>
      </c>
      <c r="B626" s="188" t="s">
        <v>178</v>
      </c>
      <c r="C626" s="188" t="s">
        <v>430</v>
      </c>
      <c r="D626" s="188" t="s">
        <v>654</v>
      </c>
      <c r="E626" s="189" t="s">
        <v>1715</v>
      </c>
      <c r="F626" s="188" t="s">
        <v>1275</v>
      </c>
      <c r="G626" s="189" t="s">
        <v>1179</v>
      </c>
      <c r="H626" s="188">
        <v>1</v>
      </c>
      <c r="I626" s="188">
        <v>1</v>
      </c>
      <c r="J626" s="188" t="s">
        <v>861</v>
      </c>
      <c r="K626" s="188" t="s">
        <v>541</v>
      </c>
      <c r="L626" s="188" t="s">
        <v>462</v>
      </c>
      <c r="M626" s="188" t="s">
        <v>1162</v>
      </c>
      <c r="N626" s="188" t="s">
        <v>605</v>
      </c>
      <c r="O626" s="189" t="s">
        <v>447</v>
      </c>
      <c r="P626" s="260">
        <v>71500.000000000029</v>
      </c>
      <c r="Q626" s="188" t="s">
        <v>1302</v>
      </c>
      <c r="R626" s="260">
        <v>0</v>
      </c>
      <c r="S626" s="260">
        <v>71500.000000000029</v>
      </c>
      <c r="T626" s="260">
        <v>71500.000000000029</v>
      </c>
      <c r="U626" s="260">
        <v>71500.000000000029</v>
      </c>
      <c r="V626" s="260">
        <v>71500.000000000029</v>
      </c>
      <c r="W626" s="260">
        <v>71500.000000000029</v>
      </c>
      <c r="X626" s="188">
        <v>100</v>
      </c>
      <c r="Y626" s="188">
        <v>100</v>
      </c>
    </row>
    <row r="627" spans="1:25" ht="51.75" x14ac:dyDescent="0.25">
      <c r="A627" s="188">
        <v>9</v>
      </c>
      <c r="B627" s="188" t="s">
        <v>178</v>
      </c>
      <c r="C627" s="188" t="s">
        <v>430</v>
      </c>
      <c r="D627" s="188" t="s">
        <v>183</v>
      </c>
      <c r="E627" s="189" t="s">
        <v>633</v>
      </c>
      <c r="F627" s="188" t="s">
        <v>1275</v>
      </c>
      <c r="G627" s="189" t="s">
        <v>1179</v>
      </c>
      <c r="H627" s="188">
        <v>1</v>
      </c>
      <c r="I627" s="188">
        <v>0</v>
      </c>
      <c r="J627" s="188" t="s">
        <v>300</v>
      </c>
      <c r="K627" s="188" t="s">
        <v>465</v>
      </c>
      <c r="L627" s="188" t="s">
        <v>462</v>
      </c>
      <c r="M627" s="188" t="s">
        <v>1181</v>
      </c>
      <c r="N627" s="188" t="s">
        <v>1181</v>
      </c>
      <c r="O627" s="189" t="s">
        <v>447</v>
      </c>
      <c r="P627" s="260">
        <v>120000</v>
      </c>
      <c r="Q627" s="188" t="s">
        <v>1303</v>
      </c>
      <c r="R627" s="260">
        <v>0</v>
      </c>
      <c r="S627" s="260">
        <v>120000</v>
      </c>
      <c r="T627" s="260">
        <v>0</v>
      </c>
      <c r="U627" s="260">
        <v>0</v>
      </c>
      <c r="V627" s="260">
        <v>0</v>
      </c>
      <c r="W627" s="260">
        <v>0</v>
      </c>
      <c r="X627" s="188">
        <v>0</v>
      </c>
      <c r="Y627" s="188">
        <v>0</v>
      </c>
    </row>
    <row r="628" spans="1:25" ht="39" x14ac:dyDescent="0.25">
      <c r="A628" s="188">
        <v>10</v>
      </c>
      <c r="B628" s="188" t="s">
        <v>178</v>
      </c>
      <c r="C628" s="188" t="s">
        <v>430</v>
      </c>
      <c r="D628" s="188" t="s">
        <v>656</v>
      </c>
      <c r="E628" s="189" t="s">
        <v>1716</v>
      </c>
      <c r="F628" s="188" t="s">
        <v>1275</v>
      </c>
      <c r="G628" s="189" t="s">
        <v>1179</v>
      </c>
      <c r="H628" s="188">
        <v>1</v>
      </c>
      <c r="I628" s="188">
        <v>0</v>
      </c>
      <c r="J628" s="188" t="s">
        <v>335</v>
      </c>
      <c r="K628" s="188" t="s">
        <v>638</v>
      </c>
      <c r="L628" s="188" t="s">
        <v>487</v>
      </c>
      <c r="M628" s="188" t="s">
        <v>638</v>
      </c>
      <c r="N628" s="188" t="s">
        <v>1021</v>
      </c>
      <c r="O628" s="189" t="s">
        <v>447</v>
      </c>
      <c r="P628" s="260">
        <v>999900.00000000023</v>
      </c>
      <c r="Q628" s="188" t="s">
        <v>1401</v>
      </c>
      <c r="R628" s="260">
        <v>0</v>
      </c>
      <c r="S628" s="260">
        <v>999900.00000000023</v>
      </c>
      <c r="T628" s="260">
        <v>999900.00000000023</v>
      </c>
      <c r="U628" s="260">
        <v>999900.00000000023</v>
      </c>
      <c r="V628" s="260">
        <v>999900.00000000023</v>
      </c>
      <c r="W628" s="260">
        <v>999900.00000000023</v>
      </c>
      <c r="X628" s="188">
        <v>100</v>
      </c>
      <c r="Y628" s="188">
        <v>40</v>
      </c>
    </row>
    <row r="629" spans="1:25" ht="51.75" x14ac:dyDescent="0.25">
      <c r="A629" s="188">
        <v>11</v>
      </c>
      <c r="B629" s="188" t="s">
        <v>178</v>
      </c>
      <c r="C629" s="188" t="s">
        <v>430</v>
      </c>
      <c r="D629" s="188" t="s">
        <v>657</v>
      </c>
      <c r="E629" s="189" t="s">
        <v>1717</v>
      </c>
      <c r="F629" s="188" t="s">
        <v>1275</v>
      </c>
      <c r="G629" s="189" t="s">
        <v>1179</v>
      </c>
      <c r="H629" s="188">
        <v>65</v>
      </c>
      <c r="I629" s="188">
        <v>65</v>
      </c>
      <c r="J629" s="188" t="s">
        <v>862</v>
      </c>
      <c r="K629" s="188" t="s">
        <v>638</v>
      </c>
      <c r="L629" s="188" t="s">
        <v>487</v>
      </c>
      <c r="M629" s="188" t="s">
        <v>714</v>
      </c>
      <c r="N629" s="188" t="s">
        <v>605</v>
      </c>
      <c r="O629" s="189" t="s">
        <v>447</v>
      </c>
      <c r="P629" s="260">
        <v>312000.00000000006</v>
      </c>
      <c r="Q629" s="188" t="s">
        <v>1430</v>
      </c>
      <c r="R629" s="260">
        <v>0</v>
      </c>
      <c r="S629" s="260">
        <v>312000.00000000006</v>
      </c>
      <c r="T629" s="260">
        <v>312000.00000000006</v>
      </c>
      <c r="U629" s="260">
        <v>312000.00000000006</v>
      </c>
      <c r="V629" s="260">
        <v>312000.00000000006</v>
      </c>
      <c r="W629" s="260">
        <v>312000.00000000006</v>
      </c>
      <c r="X629" s="188">
        <v>100</v>
      </c>
      <c r="Y629" s="188">
        <v>100</v>
      </c>
    </row>
    <row r="630" spans="1:25" ht="26.25" x14ac:dyDescent="0.25">
      <c r="A630" s="188">
        <v>12</v>
      </c>
      <c r="B630" s="188" t="s">
        <v>178</v>
      </c>
      <c r="C630" s="188" t="s">
        <v>430</v>
      </c>
      <c r="D630" s="188" t="s">
        <v>658</v>
      </c>
      <c r="E630" s="189" t="s">
        <v>1718</v>
      </c>
      <c r="F630" s="188" t="s">
        <v>1275</v>
      </c>
      <c r="G630" s="189" t="s">
        <v>1179</v>
      </c>
      <c r="H630" s="188">
        <v>21</v>
      </c>
      <c r="I630" s="188">
        <v>21</v>
      </c>
      <c r="J630" s="188" t="s">
        <v>862</v>
      </c>
      <c r="K630" s="188" t="s">
        <v>638</v>
      </c>
      <c r="L630" s="188" t="s">
        <v>487</v>
      </c>
      <c r="M630" s="188" t="s">
        <v>714</v>
      </c>
      <c r="N630" s="188" t="s">
        <v>605</v>
      </c>
      <c r="O630" s="189" t="s">
        <v>447</v>
      </c>
      <c r="P630" s="260">
        <v>100800</v>
      </c>
      <c r="Q630" s="188" t="s">
        <v>1719</v>
      </c>
      <c r="R630" s="260">
        <v>0</v>
      </c>
      <c r="S630" s="260">
        <v>100800</v>
      </c>
      <c r="T630" s="260">
        <v>100800</v>
      </c>
      <c r="U630" s="260">
        <v>100800</v>
      </c>
      <c r="V630" s="260">
        <v>100800</v>
      </c>
      <c r="W630" s="260">
        <v>100800</v>
      </c>
      <c r="X630" s="188">
        <v>100</v>
      </c>
      <c r="Y630" s="188">
        <v>100</v>
      </c>
    </row>
    <row r="631" spans="1:25" ht="26.25" x14ac:dyDescent="0.25">
      <c r="A631" s="188">
        <v>13</v>
      </c>
      <c r="B631" s="188" t="s">
        <v>178</v>
      </c>
      <c r="C631" s="188" t="s">
        <v>430</v>
      </c>
      <c r="D631" s="188" t="s">
        <v>659</v>
      </c>
      <c r="E631" s="189" t="s">
        <v>1720</v>
      </c>
      <c r="F631" s="188" t="s">
        <v>1275</v>
      </c>
      <c r="G631" s="189" t="s">
        <v>1179</v>
      </c>
      <c r="H631" s="188">
        <v>193</v>
      </c>
      <c r="I631" s="188">
        <v>193</v>
      </c>
      <c r="J631" s="188" t="s">
        <v>863</v>
      </c>
      <c r="K631" s="188" t="s">
        <v>638</v>
      </c>
      <c r="L631" s="188" t="s">
        <v>487</v>
      </c>
      <c r="M631" s="188" t="s">
        <v>719</v>
      </c>
      <c r="N631" s="188" t="s">
        <v>605</v>
      </c>
      <c r="O631" s="189" t="s">
        <v>447</v>
      </c>
      <c r="P631" s="260">
        <v>135100</v>
      </c>
      <c r="Q631" s="188" t="s">
        <v>1302</v>
      </c>
      <c r="R631" s="260">
        <v>0</v>
      </c>
      <c r="S631" s="260">
        <v>135100</v>
      </c>
      <c r="T631" s="260">
        <v>135100</v>
      </c>
      <c r="U631" s="260">
        <v>135100</v>
      </c>
      <c r="V631" s="260">
        <v>135100</v>
      </c>
      <c r="W631" s="260">
        <v>135100</v>
      </c>
      <c r="X631" s="188">
        <v>100</v>
      </c>
      <c r="Y631" s="188">
        <v>100</v>
      </c>
    </row>
    <row r="632" spans="1:25" ht="39" x14ac:dyDescent="0.25">
      <c r="A632" s="188">
        <v>14</v>
      </c>
      <c r="B632" s="188" t="s">
        <v>178</v>
      </c>
      <c r="C632" s="188" t="s">
        <v>430</v>
      </c>
      <c r="D632" s="188" t="s">
        <v>660</v>
      </c>
      <c r="E632" s="189" t="s">
        <v>1721</v>
      </c>
      <c r="F632" s="188" t="s">
        <v>1275</v>
      </c>
      <c r="G632" s="189" t="s">
        <v>1179</v>
      </c>
      <c r="H632" s="188">
        <v>7</v>
      </c>
      <c r="I632" s="188">
        <v>7</v>
      </c>
      <c r="J632" s="188" t="s">
        <v>862</v>
      </c>
      <c r="K632" s="188" t="s">
        <v>638</v>
      </c>
      <c r="L632" s="188" t="s">
        <v>487</v>
      </c>
      <c r="M632" s="188" t="s">
        <v>638</v>
      </c>
      <c r="N632" s="188" t="s">
        <v>605</v>
      </c>
      <c r="O632" s="189" t="s">
        <v>447</v>
      </c>
      <c r="P632" s="260">
        <v>280000.00000000006</v>
      </c>
      <c r="Q632" s="188" t="s">
        <v>1502</v>
      </c>
      <c r="R632" s="260">
        <v>0</v>
      </c>
      <c r="S632" s="260">
        <v>280000.00000000006</v>
      </c>
      <c r="T632" s="260">
        <v>280000.00000000006</v>
      </c>
      <c r="U632" s="260">
        <v>280000.00000000006</v>
      </c>
      <c r="V632" s="260">
        <v>280000.00000000006</v>
      </c>
      <c r="W632" s="260">
        <v>280000.00000000006</v>
      </c>
      <c r="X632" s="188">
        <v>100</v>
      </c>
      <c r="Y632" s="188">
        <v>100</v>
      </c>
    </row>
    <row r="633" spans="1:25" ht="39" x14ac:dyDescent="0.25">
      <c r="A633" s="188">
        <v>15</v>
      </c>
      <c r="B633" s="188" t="s">
        <v>178</v>
      </c>
      <c r="C633" s="188" t="s">
        <v>430</v>
      </c>
      <c r="D633" s="188" t="s">
        <v>661</v>
      </c>
      <c r="E633" s="189" t="s">
        <v>1722</v>
      </c>
      <c r="F633" s="188" t="s">
        <v>1275</v>
      </c>
      <c r="G633" s="189" t="s">
        <v>1179</v>
      </c>
      <c r="H633" s="188">
        <v>7</v>
      </c>
      <c r="I633" s="188">
        <v>4</v>
      </c>
      <c r="J633" s="188" t="s">
        <v>864</v>
      </c>
      <c r="K633" s="188" t="s">
        <v>638</v>
      </c>
      <c r="L633" s="188" t="s">
        <v>462</v>
      </c>
      <c r="M633" s="188" t="s">
        <v>638</v>
      </c>
      <c r="N633" s="188" t="s">
        <v>1021</v>
      </c>
      <c r="O633" s="189" t="s">
        <v>447</v>
      </c>
      <c r="P633" s="260">
        <v>72000.000000000029</v>
      </c>
      <c r="Q633" s="188" t="s">
        <v>1502</v>
      </c>
      <c r="R633" s="260">
        <v>0</v>
      </c>
      <c r="S633" s="260">
        <v>72000.000000000029</v>
      </c>
      <c r="T633" s="260">
        <v>72000.000000000029</v>
      </c>
      <c r="U633" s="260">
        <v>72000.000000000029</v>
      </c>
      <c r="V633" s="260">
        <v>72000.000000000029</v>
      </c>
      <c r="W633" s="260">
        <v>72000.000000000029</v>
      </c>
      <c r="X633" s="188">
        <v>100</v>
      </c>
      <c r="Y633" s="188">
        <v>38</v>
      </c>
    </row>
    <row r="634" spans="1:25" ht="51.75" x14ac:dyDescent="0.25">
      <c r="A634" s="188">
        <v>16</v>
      </c>
      <c r="B634" s="188" t="s">
        <v>178</v>
      </c>
      <c r="C634" s="188" t="s">
        <v>430</v>
      </c>
      <c r="D634" s="188" t="s">
        <v>662</v>
      </c>
      <c r="E634" s="189" t="s">
        <v>1723</v>
      </c>
      <c r="F634" s="188" t="s">
        <v>1275</v>
      </c>
      <c r="G634" s="189" t="s">
        <v>1179</v>
      </c>
      <c r="H634" s="188">
        <v>31</v>
      </c>
      <c r="I634" s="188">
        <v>31</v>
      </c>
      <c r="J634" s="188" t="s">
        <v>862</v>
      </c>
      <c r="K634" s="188" t="s">
        <v>638</v>
      </c>
      <c r="L634" s="188" t="s">
        <v>487</v>
      </c>
      <c r="M634" s="188" t="s">
        <v>638</v>
      </c>
      <c r="N634" s="188" t="s">
        <v>605</v>
      </c>
      <c r="O634" s="189" t="s">
        <v>447</v>
      </c>
      <c r="P634" s="260">
        <v>620000.00000000023</v>
      </c>
      <c r="Q634" s="188" t="s">
        <v>1724</v>
      </c>
      <c r="R634" s="260">
        <v>0</v>
      </c>
      <c r="S634" s="260">
        <v>620000.00000000023</v>
      </c>
      <c r="T634" s="260">
        <v>620000.00000000023</v>
      </c>
      <c r="U634" s="260">
        <v>620000.00000000023</v>
      </c>
      <c r="V634" s="260">
        <v>620000.00000000023</v>
      </c>
      <c r="W634" s="260">
        <v>620000.00000000023</v>
      </c>
      <c r="X634" s="188">
        <v>100</v>
      </c>
      <c r="Y634" s="188">
        <v>100</v>
      </c>
    </row>
    <row r="635" spans="1:25" ht="51.75" x14ac:dyDescent="0.25">
      <c r="A635" s="188">
        <v>17</v>
      </c>
      <c r="B635" s="188" t="s">
        <v>178</v>
      </c>
      <c r="C635" s="188" t="s">
        <v>430</v>
      </c>
      <c r="D635" s="188" t="s">
        <v>663</v>
      </c>
      <c r="E635" s="189" t="s">
        <v>1725</v>
      </c>
      <c r="F635" s="188" t="s">
        <v>1275</v>
      </c>
      <c r="G635" s="189" t="s">
        <v>1179</v>
      </c>
      <c r="H635" s="188">
        <v>40</v>
      </c>
      <c r="I635" s="188">
        <v>40</v>
      </c>
      <c r="J635" s="188" t="s">
        <v>862</v>
      </c>
      <c r="K635" s="188" t="s">
        <v>541</v>
      </c>
      <c r="L635" s="188" t="s">
        <v>462</v>
      </c>
      <c r="M635" s="188" t="s">
        <v>541</v>
      </c>
      <c r="N635" s="188" t="s">
        <v>504</v>
      </c>
      <c r="O635" s="189" t="s">
        <v>447</v>
      </c>
      <c r="P635" s="260">
        <v>140000</v>
      </c>
      <c r="Q635" s="188" t="s">
        <v>1726</v>
      </c>
      <c r="R635" s="260">
        <v>0</v>
      </c>
      <c r="S635" s="260">
        <v>140000</v>
      </c>
      <c r="T635" s="260">
        <v>140000</v>
      </c>
      <c r="U635" s="260">
        <v>140000</v>
      </c>
      <c r="V635" s="260">
        <v>140000</v>
      </c>
      <c r="W635" s="260">
        <v>140000</v>
      </c>
      <c r="X635" s="188">
        <v>100</v>
      </c>
      <c r="Y635" s="188">
        <v>100</v>
      </c>
    </row>
    <row r="636" spans="1:25" ht="39" x14ac:dyDescent="0.25">
      <c r="A636" s="188">
        <v>18</v>
      </c>
      <c r="B636" s="188" t="s">
        <v>178</v>
      </c>
      <c r="C636" s="188" t="s">
        <v>430</v>
      </c>
      <c r="D636" s="188" t="s">
        <v>664</v>
      </c>
      <c r="E636" s="189" t="s">
        <v>1727</v>
      </c>
      <c r="F636" s="188" t="s">
        <v>1275</v>
      </c>
      <c r="G636" s="189" t="s">
        <v>1179</v>
      </c>
      <c r="H636" s="188">
        <v>6</v>
      </c>
      <c r="I636" s="188">
        <v>6</v>
      </c>
      <c r="J636" s="188" t="s">
        <v>862</v>
      </c>
      <c r="K636" s="188" t="s">
        <v>638</v>
      </c>
      <c r="L636" s="188" t="s">
        <v>487</v>
      </c>
      <c r="M636" s="188" t="s">
        <v>638</v>
      </c>
      <c r="N636" s="188" t="s">
        <v>605</v>
      </c>
      <c r="O636" s="189" t="s">
        <v>447</v>
      </c>
      <c r="P636" s="260">
        <v>120000</v>
      </c>
      <c r="Q636" s="188" t="s">
        <v>1610</v>
      </c>
      <c r="R636" s="260">
        <v>0</v>
      </c>
      <c r="S636" s="260">
        <v>120000</v>
      </c>
      <c r="T636" s="260">
        <v>120000</v>
      </c>
      <c r="U636" s="260">
        <v>120000</v>
      </c>
      <c r="V636" s="260">
        <v>120000</v>
      </c>
      <c r="W636" s="260">
        <v>120000</v>
      </c>
      <c r="X636" s="188">
        <v>100</v>
      </c>
      <c r="Y636" s="188">
        <v>100</v>
      </c>
    </row>
    <row r="637" spans="1:25" ht="39" x14ac:dyDescent="0.25">
      <c r="A637" s="188">
        <v>19</v>
      </c>
      <c r="B637" s="188" t="s">
        <v>178</v>
      </c>
      <c r="C637" s="188" t="s">
        <v>430</v>
      </c>
      <c r="D637" s="188" t="s">
        <v>665</v>
      </c>
      <c r="E637" s="189" t="s">
        <v>1728</v>
      </c>
      <c r="F637" s="188" t="s">
        <v>1275</v>
      </c>
      <c r="G637" s="189" t="s">
        <v>1179</v>
      </c>
      <c r="H637" s="188">
        <v>6</v>
      </c>
      <c r="I637" s="188">
        <v>6</v>
      </c>
      <c r="J637" s="188" t="s">
        <v>862</v>
      </c>
      <c r="K637" s="188" t="s">
        <v>541</v>
      </c>
      <c r="L637" s="188" t="s">
        <v>462</v>
      </c>
      <c r="M637" s="188" t="s">
        <v>541</v>
      </c>
      <c r="N637" s="188" t="s">
        <v>504</v>
      </c>
      <c r="O637" s="189" t="s">
        <v>447</v>
      </c>
      <c r="P637" s="260">
        <v>60000.000000000007</v>
      </c>
      <c r="Q637" s="188" t="s">
        <v>1610</v>
      </c>
      <c r="R637" s="260">
        <v>0</v>
      </c>
      <c r="S637" s="260">
        <v>60000.000000000007</v>
      </c>
      <c r="T637" s="260">
        <v>60000.000000000007</v>
      </c>
      <c r="U637" s="260">
        <v>60000.000000000007</v>
      </c>
      <c r="V637" s="260">
        <v>60000.000000000007</v>
      </c>
      <c r="W637" s="260">
        <v>60000.000000000007</v>
      </c>
      <c r="X637" s="188">
        <v>100</v>
      </c>
      <c r="Y637" s="188">
        <v>100</v>
      </c>
    </row>
    <row r="638" spans="1:25" ht="64.5" x14ac:dyDescent="0.25">
      <c r="A638" s="188">
        <v>20</v>
      </c>
      <c r="B638" s="188" t="s">
        <v>178</v>
      </c>
      <c r="C638" s="188" t="s">
        <v>430</v>
      </c>
      <c r="D638" s="188" t="s">
        <v>667</v>
      </c>
      <c r="E638" s="189" t="s">
        <v>1729</v>
      </c>
      <c r="F638" s="188" t="s">
        <v>1275</v>
      </c>
      <c r="G638" s="189" t="s">
        <v>1179</v>
      </c>
      <c r="H638" s="188">
        <v>193</v>
      </c>
      <c r="I638" s="188">
        <v>159</v>
      </c>
      <c r="J638" s="188" t="s">
        <v>862</v>
      </c>
      <c r="K638" s="188" t="s">
        <v>638</v>
      </c>
      <c r="L638" s="188" t="s">
        <v>487</v>
      </c>
      <c r="M638" s="188" t="s">
        <v>638</v>
      </c>
      <c r="N638" s="188" t="s">
        <v>1021</v>
      </c>
      <c r="O638" s="189" t="s">
        <v>447</v>
      </c>
      <c r="P638" s="260">
        <v>612000.00000000023</v>
      </c>
      <c r="Q638" s="188" t="s">
        <v>1302</v>
      </c>
      <c r="R638" s="260">
        <v>0</v>
      </c>
      <c r="S638" s="260">
        <v>612000.00000000023</v>
      </c>
      <c r="T638" s="260">
        <v>612000.00000000023</v>
      </c>
      <c r="U638" s="260">
        <v>612000.00000000023</v>
      </c>
      <c r="V638" s="260">
        <v>612000.00000000023</v>
      </c>
      <c r="W638" s="260">
        <v>612000.00000000023</v>
      </c>
      <c r="X638" s="188">
        <v>100</v>
      </c>
      <c r="Y638" s="188">
        <v>0</v>
      </c>
    </row>
    <row r="639" spans="1:25" ht="39" x14ac:dyDescent="0.25">
      <c r="A639" s="188">
        <v>21</v>
      </c>
      <c r="B639" s="188" t="s">
        <v>178</v>
      </c>
      <c r="C639" s="188" t="s">
        <v>430</v>
      </c>
      <c r="D639" s="188" t="s">
        <v>666</v>
      </c>
      <c r="E639" s="189" t="s">
        <v>1730</v>
      </c>
      <c r="F639" s="188" t="s">
        <v>1275</v>
      </c>
      <c r="G639" s="189" t="s">
        <v>1179</v>
      </c>
      <c r="H639" s="188">
        <v>40</v>
      </c>
      <c r="I639" s="188">
        <v>40</v>
      </c>
      <c r="J639" s="188" t="s">
        <v>865</v>
      </c>
      <c r="K639" s="188" t="s">
        <v>556</v>
      </c>
      <c r="L639" s="188" t="s">
        <v>462</v>
      </c>
      <c r="M639" s="188" t="s">
        <v>556</v>
      </c>
      <c r="N639" s="188" t="s">
        <v>504</v>
      </c>
      <c r="O639" s="189" t="s">
        <v>447</v>
      </c>
      <c r="P639" s="260">
        <v>40000.000000000007</v>
      </c>
      <c r="Q639" s="188" t="s">
        <v>1726</v>
      </c>
      <c r="R639" s="260">
        <v>0</v>
      </c>
      <c r="S639" s="260">
        <v>40000.000000000007</v>
      </c>
      <c r="T639" s="260">
        <v>40000.000000000007</v>
      </c>
      <c r="U639" s="260">
        <v>40000.000000000007</v>
      </c>
      <c r="V639" s="260">
        <v>40000.000000000007</v>
      </c>
      <c r="W639" s="260">
        <v>40000.000000000007</v>
      </c>
      <c r="X639" s="188">
        <v>100</v>
      </c>
      <c r="Y639" s="188">
        <v>100</v>
      </c>
    </row>
    <row r="640" spans="1:25" ht="26.25" x14ac:dyDescent="0.25">
      <c r="A640" s="188">
        <v>22</v>
      </c>
      <c r="B640" s="188" t="s">
        <v>178</v>
      </c>
      <c r="C640" s="188" t="s">
        <v>430</v>
      </c>
      <c r="D640" s="188" t="s">
        <v>668</v>
      </c>
      <c r="E640" s="189" t="s">
        <v>1731</v>
      </c>
      <c r="F640" s="188" t="s">
        <v>1275</v>
      </c>
      <c r="G640" s="189" t="s">
        <v>1179</v>
      </c>
      <c r="H640" s="188">
        <v>40</v>
      </c>
      <c r="I640" s="188">
        <v>40</v>
      </c>
      <c r="J640" s="188" t="s">
        <v>865</v>
      </c>
      <c r="K640" s="188" t="s">
        <v>541</v>
      </c>
      <c r="L640" s="188" t="s">
        <v>462</v>
      </c>
      <c r="M640" s="188" t="s">
        <v>541</v>
      </c>
      <c r="N640" s="188" t="s">
        <v>504</v>
      </c>
      <c r="O640" s="189" t="s">
        <v>447</v>
      </c>
      <c r="P640" s="260">
        <v>8000</v>
      </c>
      <c r="Q640" s="188" t="s">
        <v>1726</v>
      </c>
      <c r="R640" s="260">
        <v>0</v>
      </c>
      <c r="S640" s="260">
        <v>8000</v>
      </c>
      <c r="T640" s="260">
        <v>8000</v>
      </c>
      <c r="U640" s="260">
        <v>8000</v>
      </c>
      <c r="V640" s="260">
        <v>8000</v>
      </c>
      <c r="W640" s="260">
        <v>8000</v>
      </c>
      <c r="X640" s="188">
        <v>100</v>
      </c>
      <c r="Y640" s="188">
        <v>100</v>
      </c>
    </row>
    <row r="641" spans="1:25" ht="39" x14ac:dyDescent="0.25">
      <c r="A641" s="188">
        <v>23</v>
      </c>
      <c r="B641" s="188" t="s">
        <v>178</v>
      </c>
      <c r="C641" s="188" t="s">
        <v>430</v>
      </c>
      <c r="D641" s="188" t="s">
        <v>669</v>
      </c>
      <c r="E641" s="189" t="s">
        <v>1732</v>
      </c>
      <c r="F641" s="188" t="s">
        <v>1275</v>
      </c>
      <c r="G641" s="189" t="s">
        <v>1179</v>
      </c>
      <c r="H641" s="188">
        <v>2200</v>
      </c>
      <c r="I641" s="188">
        <v>2200</v>
      </c>
      <c r="J641" s="188" t="s">
        <v>160</v>
      </c>
      <c r="K641" s="188" t="s">
        <v>638</v>
      </c>
      <c r="L641" s="188" t="s">
        <v>487</v>
      </c>
      <c r="M641" s="188" t="s">
        <v>781</v>
      </c>
      <c r="N641" s="188" t="s">
        <v>605</v>
      </c>
      <c r="O641" s="189" t="s">
        <v>447</v>
      </c>
      <c r="P641" s="260">
        <v>2648358.8800000008</v>
      </c>
      <c r="Q641" s="188" t="s">
        <v>1302</v>
      </c>
      <c r="R641" s="260">
        <v>0</v>
      </c>
      <c r="S641" s="260">
        <v>2648358.8800000008</v>
      </c>
      <c r="T641" s="260">
        <v>2648358.8800000008</v>
      </c>
      <c r="U641" s="260">
        <v>2648358.8800000008</v>
      </c>
      <c r="V641" s="260">
        <v>2648358.8800000008</v>
      </c>
      <c r="W641" s="260">
        <v>2648358.8800000008</v>
      </c>
      <c r="X641" s="188">
        <v>100</v>
      </c>
      <c r="Y641" s="188">
        <v>100</v>
      </c>
    </row>
    <row r="642" spans="1:25" ht="64.5" x14ac:dyDescent="0.25">
      <c r="A642" s="188">
        <v>24</v>
      </c>
      <c r="B642" s="188" t="s">
        <v>178</v>
      </c>
      <c r="C642" s="188" t="s">
        <v>430</v>
      </c>
      <c r="D642" s="188" t="s">
        <v>670</v>
      </c>
      <c r="E642" s="189" t="s">
        <v>1733</v>
      </c>
      <c r="F642" s="188" t="s">
        <v>1275</v>
      </c>
      <c r="G642" s="189" t="s">
        <v>1179</v>
      </c>
      <c r="H642" s="188">
        <v>20</v>
      </c>
      <c r="I642" s="188">
        <v>20</v>
      </c>
      <c r="J642" s="188" t="s">
        <v>160</v>
      </c>
      <c r="K642" s="188" t="s">
        <v>638</v>
      </c>
      <c r="L642" s="188" t="s">
        <v>487</v>
      </c>
      <c r="M642" s="188" t="s">
        <v>897</v>
      </c>
      <c r="N642" s="188" t="s">
        <v>605</v>
      </c>
      <c r="O642" s="189" t="s">
        <v>447</v>
      </c>
      <c r="P642" s="260">
        <v>520000.00000000006</v>
      </c>
      <c r="Q642" s="188" t="s">
        <v>1561</v>
      </c>
      <c r="R642" s="260">
        <v>0</v>
      </c>
      <c r="S642" s="260">
        <v>520000.00000000006</v>
      </c>
      <c r="T642" s="260">
        <v>520000.00000000006</v>
      </c>
      <c r="U642" s="260">
        <v>520000.00000000006</v>
      </c>
      <c r="V642" s="260">
        <v>520000.00000000006</v>
      </c>
      <c r="W642" s="260">
        <v>520000.00000000006</v>
      </c>
      <c r="X642" s="188">
        <v>100</v>
      </c>
      <c r="Y642" s="188">
        <v>100</v>
      </c>
    </row>
    <row r="643" spans="1:25" x14ac:dyDescent="0.25">
      <c r="A643" s="259" t="s">
        <v>1276</v>
      </c>
      <c r="B643" s="188"/>
      <c r="C643" s="188"/>
      <c r="D643" s="188"/>
      <c r="E643" s="189"/>
      <c r="F643" s="188">
        <v>24</v>
      </c>
      <c r="G643" s="189"/>
      <c r="H643" s="188"/>
      <c r="I643" s="188"/>
      <c r="J643" s="188"/>
      <c r="K643" s="188"/>
      <c r="L643" s="188"/>
      <c r="M643" s="188"/>
      <c r="N643" s="188"/>
      <c r="O643" s="189"/>
      <c r="P643" s="260"/>
      <c r="Q643" s="188"/>
      <c r="R643" s="260"/>
      <c r="S643" s="260"/>
      <c r="T643" s="260"/>
      <c r="U643" s="260"/>
      <c r="V643" s="260"/>
      <c r="W643" s="260"/>
      <c r="X643" s="188"/>
      <c r="Y643" s="188"/>
    </row>
    <row r="644" spans="1:25" x14ac:dyDescent="0.25">
      <c r="A644" s="259" t="s">
        <v>1276</v>
      </c>
      <c r="B644" s="188"/>
      <c r="C644" s="188"/>
      <c r="D644" s="188"/>
      <c r="E644" s="189"/>
      <c r="F644" s="188">
        <v>534</v>
      </c>
      <c r="G644" s="189"/>
      <c r="H644" s="188"/>
      <c r="I644" s="188"/>
      <c r="J644" s="188"/>
      <c r="K644" s="188"/>
      <c r="L644" s="188"/>
      <c r="M644" s="188"/>
      <c r="N644" s="188"/>
      <c r="O644" s="189"/>
      <c r="P644" s="260"/>
      <c r="Q644" s="188"/>
      <c r="R644" s="260"/>
      <c r="S644" s="260"/>
      <c r="T644" s="260"/>
      <c r="U644" s="260"/>
      <c r="V644" s="260"/>
      <c r="W644" s="260"/>
      <c r="X644" s="188"/>
      <c r="Y644" s="188"/>
    </row>
  </sheetData>
  <autoFilter ref="A10:AA644" xr:uid="{00000000-0009-0000-0000-000041000000}"/>
  <mergeCells count="27">
    <mergeCell ref="F8:G8"/>
    <mergeCell ref="A8:A10"/>
    <mergeCell ref="B8:B10"/>
    <mergeCell ref="C8:C10"/>
    <mergeCell ref="D8:D10"/>
    <mergeCell ref="E8:E10"/>
    <mergeCell ref="J8:J10"/>
    <mergeCell ref="K8:N8"/>
    <mergeCell ref="O8:O10"/>
    <mergeCell ref="P8:P10"/>
    <mergeCell ref="Q8:Q10"/>
    <mergeCell ref="X8:Y8"/>
    <mergeCell ref="F9:F10"/>
    <mergeCell ref="G9:G10"/>
    <mergeCell ref="H9:H10"/>
    <mergeCell ref="I9:I10"/>
    <mergeCell ref="K9:L9"/>
    <mergeCell ref="M9:N9"/>
    <mergeCell ref="X9:X10"/>
    <mergeCell ref="Y9:Y10"/>
    <mergeCell ref="R8:R10"/>
    <mergeCell ref="S8:S10"/>
    <mergeCell ref="T8:T10"/>
    <mergeCell ref="U8:U10"/>
    <mergeCell ref="V8:V10"/>
    <mergeCell ref="W8:W10"/>
    <mergeCell ref="H8:I8"/>
  </mergeCells>
  <pageMargins left="0.11811023622047245" right="0.11811023622047245" top="0.35433070866141736" bottom="0.55118110236220474" header="0.31496062992125984" footer="0.31496062992125984"/>
  <pageSetup scale="43" orientation="landscape" r:id="rId1"/>
  <headerFooter>
    <oddHeader>&amp;R&amp;12ANEXO 3&amp;10 PAG. &amp;P DE &amp;N</oddHeader>
    <oddFooter>&amp;F</oddFooter>
  </headerFooter>
  <colBreaks count="1" manualBreakCount="1">
    <brk id="25" max="1048575" man="1"/>
  </colBreaks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>
    <tabColor rgb="FF92D050"/>
  </sheetPr>
  <dimension ref="A2:X185"/>
  <sheetViews>
    <sheetView view="pageBreakPreview" topLeftCell="A178" zoomScale="70" zoomScaleNormal="100" zoomScaleSheetLayoutView="70" workbookViewId="0">
      <selection activeCell="A3" sqref="A3"/>
    </sheetView>
  </sheetViews>
  <sheetFormatPr baseColWidth="10" defaultRowHeight="15" x14ac:dyDescent="0.25"/>
  <cols>
    <col min="1" max="1" width="10.7109375" style="156" customWidth="1"/>
    <col min="2" max="2" width="15.7109375" style="156" customWidth="1"/>
    <col min="3" max="3" width="10.7109375" style="156" customWidth="1"/>
    <col min="4" max="5" width="15.7109375" style="156" customWidth="1"/>
    <col min="6" max="6" width="10.7109375" style="156" customWidth="1"/>
    <col min="7" max="7" width="15.7109375" style="156" customWidth="1"/>
    <col min="8" max="13" width="10.7109375" style="156" customWidth="1"/>
    <col min="14" max="15" width="6.7109375" style="156" customWidth="1"/>
    <col min="16" max="23" width="11.42578125" style="156"/>
    <col min="24" max="24" width="8.7109375" style="156" customWidth="1"/>
    <col min="25" max="25" width="10.7109375" style="156" customWidth="1"/>
    <col min="26" max="16384" width="11.42578125" style="156"/>
  </cols>
  <sheetData>
    <row r="2" spans="1:24" ht="18.75" x14ac:dyDescent="0.3">
      <c r="A2" s="190" t="s">
        <v>1272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</row>
    <row r="3" spans="1:24" x14ac:dyDescent="0.25">
      <c r="A3" s="268" t="s">
        <v>116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</row>
    <row r="4" spans="1:24" x14ac:dyDescent="0.25">
      <c r="A4" s="155" t="s">
        <v>898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</row>
    <row r="5" spans="1:24" x14ac:dyDescent="0.25">
      <c r="A5" s="155" t="s">
        <v>109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</row>
    <row r="6" spans="1:24" x14ac:dyDescent="0.25">
      <c r="A6" s="155" t="s">
        <v>56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</row>
    <row r="8" spans="1:24" x14ac:dyDescent="0.25">
      <c r="A8" s="384" t="s">
        <v>55</v>
      </c>
      <c r="B8" s="384" t="s">
        <v>54</v>
      </c>
      <c r="C8" s="384" t="s">
        <v>899</v>
      </c>
      <c r="D8" s="384" t="s">
        <v>900</v>
      </c>
      <c r="E8" s="384" t="s">
        <v>901</v>
      </c>
      <c r="F8" s="384" t="s">
        <v>902</v>
      </c>
      <c r="G8" s="384" t="s">
        <v>888</v>
      </c>
      <c r="H8" s="384" t="s">
        <v>53</v>
      </c>
      <c r="I8" s="382" t="s">
        <v>903</v>
      </c>
      <c r="J8" s="380" t="s">
        <v>43</v>
      </c>
      <c r="K8" s="390"/>
      <c r="L8" s="390"/>
      <c r="M8" s="381"/>
      <c r="N8" s="380" t="s">
        <v>904</v>
      </c>
      <c r="O8" s="381"/>
      <c r="P8" s="384" t="s">
        <v>905</v>
      </c>
      <c r="Q8" s="380" t="s">
        <v>52</v>
      </c>
      <c r="R8" s="390"/>
      <c r="S8" s="390"/>
      <c r="T8" s="390"/>
      <c r="U8" s="390"/>
      <c r="V8" s="381"/>
      <c r="W8" s="384" t="s">
        <v>103</v>
      </c>
      <c r="X8" s="382" t="s">
        <v>906</v>
      </c>
    </row>
    <row r="9" spans="1:24" x14ac:dyDescent="0.25">
      <c r="A9" s="389"/>
      <c r="B9" s="389"/>
      <c r="C9" s="389"/>
      <c r="D9" s="389"/>
      <c r="E9" s="389"/>
      <c r="F9" s="389"/>
      <c r="G9" s="389"/>
      <c r="H9" s="389"/>
      <c r="I9" s="391"/>
      <c r="J9" s="384" t="s">
        <v>94</v>
      </c>
      <c r="K9" s="384" t="s">
        <v>46</v>
      </c>
      <c r="L9" s="384" t="s">
        <v>98</v>
      </c>
      <c r="M9" s="384" t="s">
        <v>907</v>
      </c>
      <c r="N9" s="384" t="s">
        <v>81</v>
      </c>
      <c r="O9" s="384" t="s">
        <v>51</v>
      </c>
      <c r="P9" s="389"/>
      <c r="Q9" s="380" t="s">
        <v>50</v>
      </c>
      <c r="R9" s="390"/>
      <c r="S9" s="381"/>
      <c r="T9" s="380" t="s">
        <v>49</v>
      </c>
      <c r="U9" s="390"/>
      <c r="V9" s="381"/>
      <c r="W9" s="389"/>
      <c r="X9" s="391"/>
    </row>
    <row r="10" spans="1:24" ht="18" x14ac:dyDescent="0.25">
      <c r="A10" s="392"/>
      <c r="B10" s="392"/>
      <c r="C10" s="392"/>
      <c r="D10" s="392"/>
      <c r="E10" s="392"/>
      <c r="F10" s="392"/>
      <c r="G10" s="392"/>
      <c r="H10" s="392"/>
      <c r="I10" s="393"/>
      <c r="J10" s="392"/>
      <c r="K10" s="392"/>
      <c r="L10" s="392"/>
      <c r="M10" s="392"/>
      <c r="N10" s="392"/>
      <c r="O10" s="392"/>
      <c r="P10" s="392"/>
      <c r="Q10" s="158" t="s">
        <v>48</v>
      </c>
      <c r="R10" s="157" t="s">
        <v>908</v>
      </c>
      <c r="S10" s="157" t="s">
        <v>47</v>
      </c>
      <c r="T10" s="157" t="s">
        <v>48</v>
      </c>
      <c r="U10" s="157" t="s">
        <v>46</v>
      </c>
      <c r="V10" s="157" t="s">
        <v>45</v>
      </c>
      <c r="W10" s="392"/>
      <c r="X10" s="393"/>
    </row>
    <row r="11" spans="1:24" s="280" customFormat="1" ht="36" x14ac:dyDescent="0.2">
      <c r="A11" s="274" t="s">
        <v>1798</v>
      </c>
      <c r="B11" s="275" t="s">
        <v>1799</v>
      </c>
      <c r="C11" s="274" t="s">
        <v>1281</v>
      </c>
      <c r="D11" s="275" t="s">
        <v>1282</v>
      </c>
      <c r="E11" s="275" t="s">
        <v>1800</v>
      </c>
      <c r="F11" s="274" t="s">
        <v>584</v>
      </c>
      <c r="G11" s="276">
        <v>3044429.060000001</v>
      </c>
      <c r="H11" s="277" t="s">
        <v>1801</v>
      </c>
      <c r="I11" s="276">
        <v>0</v>
      </c>
      <c r="J11" s="276">
        <v>3044429.060000001</v>
      </c>
      <c r="K11" s="276">
        <v>0</v>
      </c>
      <c r="L11" s="276">
        <v>0</v>
      </c>
      <c r="M11" s="276">
        <v>0</v>
      </c>
      <c r="N11" s="278">
        <v>0</v>
      </c>
      <c r="O11" s="278">
        <v>0</v>
      </c>
      <c r="P11" s="275"/>
      <c r="Q11" s="274" t="s">
        <v>1285</v>
      </c>
      <c r="R11" s="274"/>
      <c r="S11" s="274"/>
      <c r="T11" s="274" t="s">
        <v>462</v>
      </c>
      <c r="U11" s="274"/>
      <c r="V11" s="274"/>
      <c r="W11" s="274" t="s">
        <v>1181</v>
      </c>
      <c r="X11" s="279" t="s">
        <v>1998</v>
      </c>
    </row>
    <row r="12" spans="1:24" s="280" customFormat="1" ht="45" x14ac:dyDescent="0.2">
      <c r="A12" s="274" t="s">
        <v>1802</v>
      </c>
      <c r="B12" s="275" t="s">
        <v>682</v>
      </c>
      <c r="C12" s="274" t="s">
        <v>683</v>
      </c>
      <c r="D12" s="275" t="s">
        <v>684</v>
      </c>
      <c r="E12" s="275" t="s">
        <v>1803</v>
      </c>
      <c r="F12" s="274" t="s">
        <v>584</v>
      </c>
      <c r="G12" s="276">
        <v>373838.21000000008</v>
      </c>
      <c r="H12" s="277" t="s">
        <v>1804</v>
      </c>
      <c r="I12" s="276">
        <v>0</v>
      </c>
      <c r="J12" s="276">
        <v>373838.21000000008</v>
      </c>
      <c r="K12" s="276">
        <v>373838.21000000008</v>
      </c>
      <c r="L12" s="276">
        <v>373838.21000000008</v>
      </c>
      <c r="M12" s="276">
        <v>373838.21000000008</v>
      </c>
      <c r="N12" s="278">
        <v>100</v>
      </c>
      <c r="O12" s="278">
        <v>100</v>
      </c>
      <c r="P12" s="275" t="s">
        <v>716</v>
      </c>
      <c r="Q12" s="274" t="s">
        <v>521</v>
      </c>
      <c r="R12" s="274" t="s">
        <v>757</v>
      </c>
      <c r="S12" s="274" t="s">
        <v>757</v>
      </c>
      <c r="T12" s="274" t="s">
        <v>685</v>
      </c>
      <c r="U12" s="274" t="s">
        <v>956</v>
      </c>
      <c r="V12" s="274" t="s">
        <v>956</v>
      </c>
      <c r="W12" s="274" t="s">
        <v>1805</v>
      </c>
      <c r="X12" s="279" t="s">
        <v>1998</v>
      </c>
    </row>
    <row r="13" spans="1:24" s="280" customFormat="1" ht="45" x14ac:dyDescent="0.2">
      <c r="A13" s="274" t="s">
        <v>1806</v>
      </c>
      <c r="B13" s="275" t="s">
        <v>153</v>
      </c>
      <c r="C13" s="274" t="s">
        <v>137</v>
      </c>
      <c r="D13" s="275" t="s">
        <v>512</v>
      </c>
      <c r="E13" s="275" t="s">
        <v>1807</v>
      </c>
      <c r="F13" s="274" t="s">
        <v>1319</v>
      </c>
      <c r="G13" s="276">
        <v>659848.2200000002</v>
      </c>
      <c r="H13" s="277" t="s">
        <v>1808</v>
      </c>
      <c r="I13" s="276">
        <v>0</v>
      </c>
      <c r="J13" s="276">
        <v>659848.2200000002</v>
      </c>
      <c r="K13" s="276">
        <v>659848.2200000002</v>
      </c>
      <c r="L13" s="276">
        <v>659848.2200000002</v>
      </c>
      <c r="M13" s="276">
        <v>659848.2200000002</v>
      </c>
      <c r="N13" s="278">
        <v>100</v>
      </c>
      <c r="O13" s="278">
        <v>100</v>
      </c>
      <c r="P13" s="275" t="s">
        <v>438</v>
      </c>
      <c r="Q13" s="274" t="s">
        <v>513</v>
      </c>
      <c r="R13" s="274" t="s">
        <v>454</v>
      </c>
      <c r="S13" s="274" t="s">
        <v>454</v>
      </c>
      <c r="T13" s="274" t="s">
        <v>455</v>
      </c>
      <c r="U13" s="274" t="s">
        <v>471</v>
      </c>
      <c r="V13" s="274" t="s">
        <v>471</v>
      </c>
      <c r="W13" s="274" t="s">
        <v>686</v>
      </c>
      <c r="X13" s="279" t="s">
        <v>1999</v>
      </c>
    </row>
    <row r="14" spans="1:24" s="280" customFormat="1" ht="45" x14ac:dyDescent="0.2">
      <c r="A14" s="274" t="s">
        <v>1806</v>
      </c>
      <c r="B14" s="275" t="s">
        <v>153</v>
      </c>
      <c r="C14" s="274" t="s">
        <v>138</v>
      </c>
      <c r="D14" s="275" t="s">
        <v>512</v>
      </c>
      <c r="E14" s="275" t="s">
        <v>1809</v>
      </c>
      <c r="F14" s="274" t="s">
        <v>1319</v>
      </c>
      <c r="G14" s="276">
        <v>124640.90999999999</v>
      </c>
      <c r="H14" s="277" t="s">
        <v>1810</v>
      </c>
      <c r="I14" s="276">
        <v>0</v>
      </c>
      <c r="J14" s="276">
        <v>124640.90999999999</v>
      </c>
      <c r="K14" s="276">
        <v>124640.90999999999</v>
      </c>
      <c r="L14" s="276">
        <v>124640.90999999999</v>
      </c>
      <c r="M14" s="276">
        <v>124640.90999999999</v>
      </c>
      <c r="N14" s="278">
        <v>100</v>
      </c>
      <c r="O14" s="278">
        <v>100</v>
      </c>
      <c r="P14" s="275" t="s">
        <v>438</v>
      </c>
      <c r="Q14" s="274" t="s">
        <v>469</v>
      </c>
      <c r="R14" s="274" t="s">
        <v>454</v>
      </c>
      <c r="S14" s="274" t="s">
        <v>454</v>
      </c>
      <c r="T14" s="274" t="s">
        <v>514</v>
      </c>
      <c r="U14" s="274" t="s">
        <v>516</v>
      </c>
      <c r="V14" s="274" t="s">
        <v>516</v>
      </c>
      <c r="W14" s="274" t="s">
        <v>686</v>
      </c>
      <c r="X14" s="279" t="s">
        <v>1999</v>
      </c>
    </row>
    <row r="15" spans="1:24" s="280" customFormat="1" ht="45" x14ac:dyDescent="0.2">
      <c r="A15" s="274" t="s">
        <v>1806</v>
      </c>
      <c r="B15" s="275" t="s">
        <v>153</v>
      </c>
      <c r="C15" s="274" t="s">
        <v>139</v>
      </c>
      <c r="D15" s="275" t="s">
        <v>512</v>
      </c>
      <c r="E15" s="275" t="s">
        <v>1811</v>
      </c>
      <c r="F15" s="274" t="s">
        <v>1319</v>
      </c>
      <c r="G15" s="276">
        <v>124640.90999999999</v>
      </c>
      <c r="H15" s="277" t="s">
        <v>1810</v>
      </c>
      <c r="I15" s="276">
        <v>0</v>
      </c>
      <c r="J15" s="276">
        <v>124640.90999999999</v>
      </c>
      <c r="K15" s="276">
        <v>124640.90999999999</v>
      </c>
      <c r="L15" s="276">
        <v>124640.90999999999</v>
      </c>
      <c r="M15" s="276">
        <v>124640.90999999999</v>
      </c>
      <c r="N15" s="278">
        <v>100</v>
      </c>
      <c r="O15" s="278">
        <v>100</v>
      </c>
      <c r="P15" s="275" t="s">
        <v>438</v>
      </c>
      <c r="Q15" s="274" t="s">
        <v>469</v>
      </c>
      <c r="R15" s="274" t="s">
        <v>574</v>
      </c>
      <c r="S15" s="274" t="s">
        <v>454</v>
      </c>
      <c r="T15" s="274" t="s">
        <v>514</v>
      </c>
      <c r="U15" s="274" t="s">
        <v>516</v>
      </c>
      <c r="V15" s="274" t="s">
        <v>516</v>
      </c>
      <c r="W15" s="274" t="s">
        <v>686</v>
      </c>
      <c r="X15" s="279" t="s">
        <v>1999</v>
      </c>
    </row>
    <row r="16" spans="1:24" s="280" customFormat="1" ht="45" x14ac:dyDescent="0.2">
      <c r="A16" s="274" t="s">
        <v>1806</v>
      </c>
      <c r="B16" s="275" t="s">
        <v>153</v>
      </c>
      <c r="C16" s="274" t="s">
        <v>195</v>
      </c>
      <c r="D16" s="275" t="s">
        <v>512</v>
      </c>
      <c r="E16" s="275" t="s">
        <v>1812</v>
      </c>
      <c r="F16" s="274" t="s">
        <v>1319</v>
      </c>
      <c r="G16" s="276">
        <v>94798.510000000009</v>
      </c>
      <c r="H16" s="277" t="s">
        <v>1813</v>
      </c>
      <c r="I16" s="276">
        <v>0</v>
      </c>
      <c r="J16" s="276">
        <v>94798.510000000009</v>
      </c>
      <c r="K16" s="276">
        <v>94798.510000000009</v>
      </c>
      <c r="L16" s="276">
        <v>94798.510000000009</v>
      </c>
      <c r="M16" s="276">
        <v>94798.510000000009</v>
      </c>
      <c r="N16" s="278">
        <v>100</v>
      </c>
      <c r="O16" s="278">
        <v>100</v>
      </c>
      <c r="P16" s="275" t="s">
        <v>438</v>
      </c>
      <c r="Q16" s="274" t="s">
        <v>469</v>
      </c>
      <c r="R16" s="274" t="s">
        <v>454</v>
      </c>
      <c r="S16" s="274" t="s">
        <v>454</v>
      </c>
      <c r="T16" s="274" t="s">
        <v>514</v>
      </c>
      <c r="U16" s="274" t="s">
        <v>516</v>
      </c>
      <c r="V16" s="274" t="s">
        <v>516</v>
      </c>
      <c r="W16" s="274" t="s">
        <v>686</v>
      </c>
      <c r="X16" s="279" t="s">
        <v>1999</v>
      </c>
    </row>
    <row r="17" spans="1:24" s="280" customFormat="1" ht="45" x14ac:dyDescent="0.2">
      <c r="A17" s="274" t="s">
        <v>1806</v>
      </c>
      <c r="B17" s="275" t="s">
        <v>153</v>
      </c>
      <c r="C17" s="274" t="s">
        <v>197</v>
      </c>
      <c r="D17" s="275" t="s">
        <v>512</v>
      </c>
      <c r="E17" s="275" t="s">
        <v>1814</v>
      </c>
      <c r="F17" s="274" t="s">
        <v>1319</v>
      </c>
      <c r="G17" s="276">
        <v>214168.12000000008</v>
      </c>
      <c r="H17" s="277" t="s">
        <v>1815</v>
      </c>
      <c r="I17" s="276">
        <v>0</v>
      </c>
      <c r="J17" s="276">
        <v>214168.12000000008</v>
      </c>
      <c r="K17" s="276">
        <v>214168.12000000008</v>
      </c>
      <c r="L17" s="276">
        <v>214168.12000000008</v>
      </c>
      <c r="M17" s="276">
        <v>214168.12000000008</v>
      </c>
      <c r="N17" s="278">
        <v>100</v>
      </c>
      <c r="O17" s="278">
        <v>100</v>
      </c>
      <c r="P17" s="275" t="s">
        <v>438</v>
      </c>
      <c r="Q17" s="274" t="s">
        <v>515</v>
      </c>
      <c r="R17" s="274" t="s">
        <v>516</v>
      </c>
      <c r="S17" s="274" t="s">
        <v>516</v>
      </c>
      <c r="T17" s="274" t="s">
        <v>511</v>
      </c>
      <c r="U17" s="274" t="s">
        <v>466</v>
      </c>
      <c r="V17" s="274" t="s">
        <v>466</v>
      </c>
      <c r="W17" s="274" t="s">
        <v>687</v>
      </c>
      <c r="X17" s="279" t="s">
        <v>1999</v>
      </c>
    </row>
    <row r="18" spans="1:24" s="280" customFormat="1" ht="45" x14ac:dyDescent="0.2">
      <c r="A18" s="274" t="s">
        <v>1806</v>
      </c>
      <c r="B18" s="275" t="s">
        <v>153</v>
      </c>
      <c r="C18" s="274" t="s">
        <v>198</v>
      </c>
      <c r="D18" s="275" t="s">
        <v>512</v>
      </c>
      <c r="E18" s="275" t="s">
        <v>1816</v>
      </c>
      <c r="F18" s="274" t="s">
        <v>1319</v>
      </c>
      <c r="G18" s="276">
        <v>154483.32000000009</v>
      </c>
      <c r="H18" s="277" t="s">
        <v>1817</v>
      </c>
      <c r="I18" s="276">
        <v>0</v>
      </c>
      <c r="J18" s="276">
        <v>154483.32000000009</v>
      </c>
      <c r="K18" s="276">
        <v>154483.32000000009</v>
      </c>
      <c r="L18" s="276">
        <v>154483.32000000009</v>
      </c>
      <c r="M18" s="276">
        <v>154483.32000000009</v>
      </c>
      <c r="N18" s="278">
        <v>100</v>
      </c>
      <c r="O18" s="278">
        <v>100</v>
      </c>
      <c r="P18" s="275" t="s">
        <v>438</v>
      </c>
      <c r="Q18" s="274" t="s">
        <v>515</v>
      </c>
      <c r="R18" s="274" t="s">
        <v>516</v>
      </c>
      <c r="S18" s="274" t="s">
        <v>516</v>
      </c>
      <c r="T18" s="274" t="s">
        <v>517</v>
      </c>
      <c r="U18" s="274" t="s">
        <v>634</v>
      </c>
      <c r="V18" s="274" t="s">
        <v>634</v>
      </c>
      <c r="W18" s="274" t="s">
        <v>688</v>
      </c>
      <c r="X18" s="279" t="s">
        <v>1999</v>
      </c>
    </row>
    <row r="19" spans="1:24" s="280" customFormat="1" ht="45" x14ac:dyDescent="0.2">
      <c r="A19" s="274" t="s">
        <v>1806</v>
      </c>
      <c r="B19" s="275" t="s">
        <v>153</v>
      </c>
      <c r="C19" s="274" t="s">
        <v>199</v>
      </c>
      <c r="D19" s="275" t="s">
        <v>512</v>
      </c>
      <c r="E19" s="275" t="s">
        <v>1818</v>
      </c>
      <c r="F19" s="274" t="s">
        <v>1319</v>
      </c>
      <c r="G19" s="276">
        <v>184325.72000000009</v>
      </c>
      <c r="H19" s="277" t="s">
        <v>1819</v>
      </c>
      <c r="I19" s="276">
        <v>0</v>
      </c>
      <c r="J19" s="276">
        <v>184325.72000000009</v>
      </c>
      <c r="K19" s="276">
        <v>184325.72000000009</v>
      </c>
      <c r="L19" s="276">
        <v>184325.72000000009</v>
      </c>
      <c r="M19" s="276">
        <v>184325.72000000009</v>
      </c>
      <c r="N19" s="278">
        <v>100</v>
      </c>
      <c r="O19" s="278">
        <v>100</v>
      </c>
      <c r="P19" s="275" t="s">
        <v>438</v>
      </c>
      <c r="Q19" s="274" t="s">
        <v>515</v>
      </c>
      <c r="R19" s="274" t="s">
        <v>516</v>
      </c>
      <c r="S19" s="274" t="s">
        <v>516</v>
      </c>
      <c r="T19" s="274" t="s">
        <v>517</v>
      </c>
      <c r="U19" s="274" t="s">
        <v>634</v>
      </c>
      <c r="V19" s="274" t="s">
        <v>634</v>
      </c>
      <c r="W19" s="274" t="s">
        <v>688</v>
      </c>
      <c r="X19" s="279" t="s">
        <v>1999</v>
      </c>
    </row>
    <row r="20" spans="1:24" s="280" customFormat="1" ht="45" x14ac:dyDescent="0.2">
      <c r="A20" s="274" t="s">
        <v>1806</v>
      </c>
      <c r="B20" s="275" t="s">
        <v>153</v>
      </c>
      <c r="C20" s="274" t="s">
        <v>200</v>
      </c>
      <c r="D20" s="275" t="s">
        <v>512</v>
      </c>
      <c r="E20" s="275" t="s">
        <v>1820</v>
      </c>
      <c r="F20" s="274" t="s">
        <v>1319</v>
      </c>
      <c r="G20" s="276">
        <v>273852.92000000004</v>
      </c>
      <c r="H20" s="277" t="s">
        <v>1821</v>
      </c>
      <c r="I20" s="276">
        <v>0</v>
      </c>
      <c r="J20" s="276">
        <v>273852.92000000004</v>
      </c>
      <c r="K20" s="276">
        <v>273852.92000000004</v>
      </c>
      <c r="L20" s="276">
        <v>273852.92000000004</v>
      </c>
      <c r="M20" s="276">
        <v>273852.92000000004</v>
      </c>
      <c r="N20" s="278">
        <v>100</v>
      </c>
      <c r="O20" s="278">
        <v>100</v>
      </c>
      <c r="P20" s="275" t="s">
        <v>438</v>
      </c>
      <c r="Q20" s="274" t="s">
        <v>518</v>
      </c>
      <c r="R20" s="274" t="s">
        <v>471</v>
      </c>
      <c r="S20" s="274" t="s">
        <v>471</v>
      </c>
      <c r="T20" s="274" t="s">
        <v>519</v>
      </c>
      <c r="U20" s="274" t="s">
        <v>635</v>
      </c>
      <c r="V20" s="274" t="s">
        <v>635</v>
      </c>
      <c r="W20" s="274" t="s">
        <v>592</v>
      </c>
      <c r="X20" s="279" t="s">
        <v>1999</v>
      </c>
    </row>
    <row r="21" spans="1:24" s="280" customFormat="1" ht="45" x14ac:dyDescent="0.2">
      <c r="A21" s="274" t="s">
        <v>1806</v>
      </c>
      <c r="B21" s="275" t="s">
        <v>153</v>
      </c>
      <c r="C21" s="274" t="s">
        <v>201</v>
      </c>
      <c r="D21" s="275" t="s">
        <v>512</v>
      </c>
      <c r="E21" s="275" t="s">
        <v>1822</v>
      </c>
      <c r="F21" s="274" t="s">
        <v>1319</v>
      </c>
      <c r="G21" s="276">
        <v>214168.12000000008</v>
      </c>
      <c r="H21" s="277" t="s">
        <v>1815</v>
      </c>
      <c r="I21" s="276">
        <v>0</v>
      </c>
      <c r="J21" s="276">
        <v>214168.12000000008</v>
      </c>
      <c r="K21" s="276">
        <v>214168.12000000008</v>
      </c>
      <c r="L21" s="276">
        <v>214168.12000000008</v>
      </c>
      <c r="M21" s="276">
        <v>214168.12000000008</v>
      </c>
      <c r="N21" s="278">
        <v>100</v>
      </c>
      <c r="O21" s="278">
        <v>100</v>
      </c>
      <c r="P21" s="275" t="s">
        <v>438</v>
      </c>
      <c r="Q21" s="274" t="s">
        <v>518</v>
      </c>
      <c r="R21" s="274" t="s">
        <v>471</v>
      </c>
      <c r="S21" s="274" t="s">
        <v>471</v>
      </c>
      <c r="T21" s="274" t="s">
        <v>519</v>
      </c>
      <c r="U21" s="274" t="s">
        <v>635</v>
      </c>
      <c r="V21" s="274" t="s">
        <v>635</v>
      </c>
      <c r="W21" s="274" t="s">
        <v>689</v>
      </c>
      <c r="X21" s="279" t="s">
        <v>1999</v>
      </c>
    </row>
    <row r="22" spans="1:24" s="280" customFormat="1" ht="45" x14ac:dyDescent="0.2">
      <c r="A22" s="274" t="s">
        <v>1806</v>
      </c>
      <c r="B22" s="275" t="s">
        <v>153</v>
      </c>
      <c r="C22" s="274" t="s">
        <v>202</v>
      </c>
      <c r="D22" s="275" t="s">
        <v>512</v>
      </c>
      <c r="E22" s="275" t="s">
        <v>1823</v>
      </c>
      <c r="F22" s="274" t="s">
        <v>1319</v>
      </c>
      <c r="G22" s="276">
        <v>184325.72000000009</v>
      </c>
      <c r="H22" s="277" t="s">
        <v>1819</v>
      </c>
      <c r="I22" s="276">
        <v>0</v>
      </c>
      <c r="J22" s="276">
        <v>184325.72000000009</v>
      </c>
      <c r="K22" s="276">
        <v>184325.72000000009</v>
      </c>
      <c r="L22" s="276">
        <v>184325.72000000009</v>
      </c>
      <c r="M22" s="276">
        <v>184325.72000000009</v>
      </c>
      <c r="N22" s="278">
        <v>100</v>
      </c>
      <c r="O22" s="278">
        <v>100</v>
      </c>
      <c r="P22" s="275" t="s">
        <v>438</v>
      </c>
      <c r="Q22" s="274" t="s">
        <v>518</v>
      </c>
      <c r="R22" s="274" t="s">
        <v>471</v>
      </c>
      <c r="S22" s="274" t="s">
        <v>471</v>
      </c>
      <c r="T22" s="274" t="s">
        <v>519</v>
      </c>
      <c r="U22" s="274" t="s">
        <v>635</v>
      </c>
      <c r="V22" s="274" t="s">
        <v>635</v>
      </c>
      <c r="W22" s="274" t="s">
        <v>689</v>
      </c>
      <c r="X22" s="279" t="s">
        <v>1999</v>
      </c>
    </row>
    <row r="23" spans="1:24" s="280" customFormat="1" ht="27" x14ac:dyDescent="0.2">
      <c r="A23" s="274" t="s">
        <v>1806</v>
      </c>
      <c r="B23" s="275" t="s">
        <v>153</v>
      </c>
      <c r="C23" s="274" t="s">
        <v>209</v>
      </c>
      <c r="D23" s="275" t="s">
        <v>148</v>
      </c>
      <c r="E23" s="275" t="s">
        <v>1824</v>
      </c>
      <c r="F23" s="274" t="s">
        <v>1319</v>
      </c>
      <c r="G23" s="276">
        <v>42982.73</v>
      </c>
      <c r="H23" s="277" t="s">
        <v>1825</v>
      </c>
      <c r="I23" s="276">
        <v>0</v>
      </c>
      <c r="J23" s="276">
        <v>42982.73</v>
      </c>
      <c r="K23" s="276">
        <v>42982.73</v>
      </c>
      <c r="L23" s="276">
        <v>42982.73</v>
      </c>
      <c r="M23" s="276">
        <v>42982.73</v>
      </c>
      <c r="N23" s="278">
        <v>100</v>
      </c>
      <c r="O23" s="278">
        <v>100</v>
      </c>
      <c r="P23" s="275" t="s">
        <v>690</v>
      </c>
      <c r="Q23" s="274" t="s">
        <v>520</v>
      </c>
      <c r="R23" s="274" t="s">
        <v>570</v>
      </c>
      <c r="S23" s="274" t="s">
        <v>570</v>
      </c>
      <c r="T23" s="274" t="s">
        <v>521</v>
      </c>
      <c r="U23" s="274" t="s">
        <v>582</v>
      </c>
      <c r="V23" s="274" t="s">
        <v>582</v>
      </c>
      <c r="W23" s="274" t="s">
        <v>691</v>
      </c>
      <c r="X23" s="279" t="s">
        <v>1999</v>
      </c>
    </row>
    <row r="24" spans="1:24" s="280" customFormat="1" ht="27" x14ac:dyDescent="0.2">
      <c r="A24" s="274" t="s">
        <v>1806</v>
      </c>
      <c r="B24" s="275" t="s">
        <v>153</v>
      </c>
      <c r="C24" s="274" t="s">
        <v>210</v>
      </c>
      <c r="D24" s="275" t="s">
        <v>148</v>
      </c>
      <c r="E24" s="275" t="s">
        <v>1807</v>
      </c>
      <c r="F24" s="274" t="s">
        <v>1319</v>
      </c>
      <c r="G24" s="276">
        <v>63535.98</v>
      </c>
      <c r="H24" s="277" t="s">
        <v>1826</v>
      </c>
      <c r="I24" s="276">
        <v>0</v>
      </c>
      <c r="J24" s="276">
        <v>63535.98</v>
      </c>
      <c r="K24" s="276">
        <v>63535.98</v>
      </c>
      <c r="L24" s="276">
        <v>63535.98</v>
      </c>
      <c r="M24" s="276">
        <v>63535.98</v>
      </c>
      <c r="N24" s="278">
        <v>100</v>
      </c>
      <c r="O24" s="278">
        <v>100</v>
      </c>
      <c r="P24" s="275" t="s">
        <v>690</v>
      </c>
      <c r="Q24" s="274" t="s">
        <v>520</v>
      </c>
      <c r="R24" s="274" t="s">
        <v>570</v>
      </c>
      <c r="S24" s="274" t="s">
        <v>570</v>
      </c>
      <c r="T24" s="274" t="s">
        <v>521</v>
      </c>
      <c r="U24" s="274" t="s">
        <v>582</v>
      </c>
      <c r="V24" s="274" t="s">
        <v>582</v>
      </c>
      <c r="W24" s="274" t="s">
        <v>692</v>
      </c>
      <c r="X24" s="279" t="s">
        <v>1999</v>
      </c>
    </row>
    <row r="25" spans="1:24" s="280" customFormat="1" ht="27" x14ac:dyDescent="0.2">
      <c r="A25" s="274" t="s">
        <v>1806</v>
      </c>
      <c r="B25" s="275" t="s">
        <v>153</v>
      </c>
      <c r="C25" s="274" t="s">
        <v>211</v>
      </c>
      <c r="D25" s="275" t="s">
        <v>148</v>
      </c>
      <c r="E25" s="275" t="s">
        <v>1812</v>
      </c>
      <c r="F25" s="274" t="s">
        <v>1319</v>
      </c>
      <c r="G25" s="276">
        <v>26256.990000000009</v>
      </c>
      <c r="H25" s="277" t="s">
        <v>1827</v>
      </c>
      <c r="I25" s="276">
        <v>0</v>
      </c>
      <c r="J25" s="276">
        <v>26256.990000000009</v>
      </c>
      <c r="K25" s="276">
        <v>26256.990000000009</v>
      </c>
      <c r="L25" s="276">
        <v>26256.990000000009</v>
      </c>
      <c r="M25" s="276">
        <v>26256.990000000009</v>
      </c>
      <c r="N25" s="278">
        <v>100</v>
      </c>
      <c r="O25" s="278">
        <v>100</v>
      </c>
      <c r="P25" s="275" t="s">
        <v>690</v>
      </c>
      <c r="Q25" s="274" t="s">
        <v>520</v>
      </c>
      <c r="R25" s="274" t="s">
        <v>570</v>
      </c>
      <c r="S25" s="274" t="s">
        <v>570</v>
      </c>
      <c r="T25" s="274" t="s">
        <v>521</v>
      </c>
      <c r="U25" s="274" t="s">
        <v>582</v>
      </c>
      <c r="V25" s="274" t="s">
        <v>582</v>
      </c>
      <c r="W25" s="274" t="s">
        <v>692</v>
      </c>
      <c r="X25" s="279" t="s">
        <v>1999</v>
      </c>
    </row>
    <row r="26" spans="1:24" s="280" customFormat="1" ht="27" x14ac:dyDescent="0.2">
      <c r="A26" s="274" t="s">
        <v>1806</v>
      </c>
      <c r="B26" s="275" t="s">
        <v>153</v>
      </c>
      <c r="C26" s="274" t="s">
        <v>212</v>
      </c>
      <c r="D26" s="275" t="s">
        <v>148</v>
      </c>
      <c r="E26" s="275" t="s">
        <v>1822</v>
      </c>
      <c r="F26" s="274" t="s">
        <v>1319</v>
      </c>
      <c r="G26" s="276">
        <v>29569.400000000009</v>
      </c>
      <c r="H26" s="277" t="s">
        <v>1828</v>
      </c>
      <c r="I26" s="276">
        <v>0</v>
      </c>
      <c r="J26" s="276">
        <v>29569.400000000009</v>
      </c>
      <c r="K26" s="276">
        <v>29569.400000000009</v>
      </c>
      <c r="L26" s="276">
        <v>29569.400000000009</v>
      </c>
      <c r="M26" s="276">
        <v>29569.400000000009</v>
      </c>
      <c r="N26" s="278">
        <v>100</v>
      </c>
      <c r="O26" s="278">
        <v>100</v>
      </c>
      <c r="P26" s="275" t="s">
        <v>690</v>
      </c>
      <c r="Q26" s="274" t="s">
        <v>522</v>
      </c>
      <c r="R26" s="274" t="s">
        <v>582</v>
      </c>
      <c r="S26" s="274" t="s">
        <v>582</v>
      </c>
      <c r="T26" s="274" t="s">
        <v>523</v>
      </c>
      <c r="U26" s="274" t="s">
        <v>692</v>
      </c>
      <c r="V26" s="274" t="s">
        <v>692</v>
      </c>
      <c r="W26" s="274" t="s">
        <v>692</v>
      </c>
      <c r="X26" s="279" t="s">
        <v>1999</v>
      </c>
    </row>
    <row r="27" spans="1:24" s="280" customFormat="1" ht="27" x14ac:dyDescent="0.2">
      <c r="A27" s="274" t="s">
        <v>1806</v>
      </c>
      <c r="B27" s="275" t="s">
        <v>153</v>
      </c>
      <c r="C27" s="274" t="s">
        <v>213</v>
      </c>
      <c r="D27" s="275" t="s">
        <v>148</v>
      </c>
      <c r="E27" s="275" t="s">
        <v>1823</v>
      </c>
      <c r="F27" s="274" t="s">
        <v>1319</v>
      </c>
      <c r="G27" s="276">
        <v>35266.31</v>
      </c>
      <c r="H27" s="277" t="s">
        <v>1829</v>
      </c>
      <c r="I27" s="276">
        <v>0</v>
      </c>
      <c r="J27" s="276">
        <v>35266.31</v>
      </c>
      <c r="K27" s="276">
        <v>35266.31</v>
      </c>
      <c r="L27" s="276">
        <v>35266.31</v>
      </c>
      <c r="M27" s="276">
        <v>35266.31</v>
      </c>
      <c r="N27" s="278">
        <v>100</v>
      </c>
      <c r="O27" s="278">
        <v>100</v>
      </c>
      <c r="P27" s="275" t="s">
        <v>690</v>
      </c>
      <c r="Q27" s="274" t="s">
        <v>522</v>
      </c>
      <c r="R27" s="274" t="s">
        <v>582</v>
      </c>
      <c r="S27" s="274" t="s">
        <v>582</v>
      </c>
      <c r="T27" s="274" t="s">
        <v>523</v>
      </c>
      <c r="U27" s="274" t="s">
        <v>687</v>
      </c>
      <c r="V27" s="274" t="s">
        <v>687</v>
      </c>
      <c r="W27" s="274" t="s">
        <v>692</v>
      </c>
      <c r="X27" s="279" t="s">
        <v>1999</v>
      </c>
    </row>
    <row r="28" spans="1:24" s="280" customFormat="1" ht="27" x14ac:dyDescent="0.2">
      <c r="A28" s="274" t="s">
        <v>1806</v>
      </c>
      <c r="B28" s="275" t="s">
        <v>153</v>
      </c>
      <c r="C28" s="274" t="s">
        <v>214</v>
      </c>
      <c r="D28" s="275" t="s">
        <v>148</v>
      </c>
      <c r="E28" s="275" t="s">
        <v>1830</v>
      </c>
      <c r="F28" s="274" t="s">
        <v>1319</v>
      </c>
      <c r="G28" s="276">
        <v>47393.59</v>
      </c>
      <c r="H28" s="277" t="s">
        <v>1831</v>
      </c>
      <c r="I28" s="276">
        <v>0</v>
      </c>
      <c r="J28" s="276">
        <v>47393.59</v>
      </c>
      <c r="K28" s="276">
        <v>47393.59</v>
      </c>
      <c r="L28" s="276">
        <v>47393.59</v>
      </c>
      <c r="M28" s="276">
        <v>47393.59</v>
      </c>
      <c r="N28" s="278">
        <v>100</v>
      </c>
      <c r="O28" s="278">
        <v>100</v>
      </c>
      <c r="P28" s="275" t="s">
        <v>690</v>
      </c>
      <c r="Q28" s="274" t="s">
        <v>522</v>
      </c>
      <c r="R28" s="274" t="s">
        <v>582</v>
      </c>
      <c r="S28" s="274" t="s">
        <v>582</v>
      </c>
      <c r="T28" s="274" t="s">
        <v>523</v>
      </c>
      <c r="U28" s="274" t="s">
        <v>687</v>
      </c>
      <c r="V28" s="274" t="s">
        <v>687</v>
      </c>
      <c r="W28" s="274" t="s">
        <v>692</v>
      </c>
      <c r="X28" s="279" t="s">
        <v>1999</v>
      </c>
    </row>
    <row r="29" spans="1:24" s="280" customFormat="1" ht="27" x14ac:dyDescent="0.2">
      <c r="A29" s="274" t="s">
        <v>1806</v>
      </c>
      <c r="B29" s="275" t="s">
        <v>153</v>
      </c>
      <c r="C29" s="274" t="s">
        <v>434</v>
      </c>
      <c r="D29" s="275" t="s">
        <v>148</v>
      </c>
      <c r="E29" s="275" t="s">
        <v>1816</v>
      </c>
      <c r="F29" s="274" t="s">
        <v>1319</v>
      </c>
      <c r="G29" s="276">
        <v>79852.37000000001</v>
      </c>
      <c r="H29" s="277" t="s">
        <v>1832</v>
      </c>
      <c r="I29" s="276">
        <v>0</v>
      </c>
      <c r="J29" s="276">
        <v>79852.37000000001</v>
      </c>
      <c r="K29" s="276">
        <v>79852.37000000001</v>
      </c>
      <c r="L29" s="276">
        <v>79852.37000000001</v>
      </c>
      <c r="M29" s="276">
        <v>79852.37000000001</v>
      </c>
      <c r="N29" s="278">
        <v>100</v>
      </c>
      <c r="O29" s="278">
        <v>100</v>
      </c>
      <c r="P29" s="275" t="s">
        <v>690</v>
      </c>
      <c r="Q29" s="274" t="s">
        <v>522</v>
      </c>
      <c r="R29" s="274" t="s">
        <v>582</v>
      </c>
      <c r="S29" s="274" t="s">
        <v>582</v>
      </c>
      <c r="T29" s="274" t="s">
        <v>524</v>
      </c>
      <c r="U29" s="274" t="s">
        <v>455</v>
      </c>
      <c r="V29" s="274" t="s">
        <v>455</v>
      </c>
      <c r="W29" s="274" t="s">
        <v>692</v>
      </c>
      <c r="X29" s="279" t="s">
        <v>1999</v>
      </c>
    </row>
    <row r="30" spans="1:24" s="280" customFormat="1" ht="27" x14ac:dyDescent="0.2">
      <c r="A30" s="274" t="s">
        <v>1806</v>
      </c>
      <c r="B30" s="275" t="s">
        <v>153</v>
      </c>
      <c r="C30" s="274" t="s">
        <v>435</v>
      </c>
      <c r="D30" s="275" t="s">
        <v>148</v>
      </c>
      <c r="E30" s="275" t="s">
        <v>1814</v>
      </c>
      <c r="F30" s="274" t="s">
        <v>1319</v>
      </c>
      <c r="G30" s="276">
        <v>21126.359999999997</v>
      </c>
      <c r="H30" s="277" t="s">
        <v>1833</v>
      </c>
      <c r="I30" s="276">
        <v>0</v>
      </c>
      <c r="J30" s="276">
        <v>21126.359999999997</v>
      </c>
      <c r="K30" s="276">
        <v>21126.359999999997</v>
      </c>
      <c r="L30" s="276">
        <v>21126.359999999997</v>
      </c>
      <c r="M30" s="276">
        <v>21126.359999999997</v>
      </c>
      <c r="N30" s="278">
        <v>100</v>
      </c>
      <c r="O30" s="278">
        <v>100</v>
      </c>
      <c r="P30" s="275" t="s">
        <v>690</v>
      </c>
      <c r="Q30" s="274" t="s">
        <v>525</v>
      </c>
      <c r="R30" s="274" t="s">
        <v>687</v>
      </c>
      <c r="S30" s="274" t="s">
        <v>687</v>
      </c>
      <c r="T30" s="274" t="s">
        <v>526</v>
      </c>
      <c r="U30" s="274" t="s">
        <v>511</v>
      </c>
      <c r="V30" s="274" t="s">
        <v>511</v>
      </c>
      <c r="W30" s="274" t="s">
        <v>692</v>
      </c>
      <c r="X30" s="279" t="s">
        <v>1999</v>
      </c>
    </row>
    <row r="31" spans="1:24" s="280" customFormat="1" ht="27" x14ac:dyDescent="0.2">
      <c r="A31" s="274" t="s">
        <v>1806</v>
      </c>
      <c r="B31" s="275" t="s">
        <v>153</v>
      </c>
      <c r="C31" s="274" t="s">
        <v>436</v>
      </c>
      <c r="D31" s="275" t="s">
        <v>148</v>
      </c>
      <c r="E31" s="275" t="s">
        <v>1820</v>
      </c>
      <c r="F31" s="274" t="s">
        <v>1319</v>
      </c>
      <c r="G31" s="276">
        <v>53477.98</v>
      </c>
      <c r="H31" s="277" t="s">
        <v>1834</v>
      </c>
      <c r="I31" s="276">
        <v>0</v>
      </c>
      <c r="J31" s="276">
        <v>53477.98</v>
      </c>
      <c r="K31" s="276">
        <v>53477.98</v>
      </c>
      <c r="L31" s="276">
        <v>53477.98</v>
      </c>
      <c r="M31" s="276">
        <v>53477.98</v>
      </c>
      <c r="N31" s="278">
        <v>100</v>
      </c>
      <c r="O31" s="278">
        <v>100</v>
      </c>
      <c r="P31" s="275" t="s">
        <v>690</v>
      </c>
      <c r="Q31" s="274" t="s">
        <v>525</v>
      </c>
      <c r="R31" s="274" t="s">
        <v>687</v>
      </c>
      <c r="S31" s="274" t="s">
        <v>687</v>
      </c>
      <c r="T31" s="274" t="s">
        <v>526</v>
      </c>
      <c r="U31" s="274" t="s">
        <v>511</v>
      </c>
      <c r="V31" s="274" t="s">
        <v>511</v>
      </c>
      <c r="W31" s="274" t="s">
        <v>692</v>
      </c>
      <c r="X31" s="279" t="s">
        <v>1999</v>
      </c>
    </row>
    <row r="32" spans="1:24" s="280" customFormat="1" ht="27" x14ac:dyDescent="0.2">
      <c r="A32" s="274" t="s">
        <v>1806</v>
      </c>
      <c r="B32" s="275" t="s">
        <v>153</v>
      </c>
      <c r="C32" s="274" t="s">
        <v>215</v>
      </c>
      <c r="D32" s="275" t="s">
        <v>148</v>
      </c>
      <c r="E32" s="275" t="s">
        <v>1835</v>
      </c>
      <c r="F32" s="274" t="s">
        <v>1319</v>
      </c>
      <c r="G32" s="276">
        <v>74094.050000000017</v>
      </c>
      <c r="H32" s="277" t="s">
        <v>1836</v>
      </c>
      <c r="I32" s="276">
        <v>0</v>
      </c>
      <c r="J32" s="276">
        <v>74094.050000000017</v>
      </c>
      <c r="K32" s="276">
        <v>74094.050000000017</v>
      </c>
      <c r="L32" s="276">
        <v>74094.050000000017</v>
      </c>
      <c r="M32" s="276">
        <v>74094.050000000017</v>
      </c>
      <c r="N32" s="278">
        <v>100</v>
      </c>
      <c r="O32" s="278">
        <v>100</v>
      </c>
      <c r="P32" s="275" t="s">
        <v>690</v>
      </c>
      <c r="Q32" s="274" t="s">
        <v>522</v>
      </c>
      <c r="R32" s="274" t="s">
        <v>582</v>
      </c>
      <c r="S32" s="274" t="s">
        <v>582</v>
      </c>
      <c r="T32" s="274" t="s">
        <v>524</v>
      </c>
      <c r="U32" s="274" t="s">
        <v>455</v>
      </c>
      <c r="V32" s="274" t="s">
        <v>455</v>
      </c>
      <c r="W32" s="274" t="s">
        <v>692</v>
      </c>
      <c r="X32" s="279" t="s">
        <v>1999</v>
      </c>
    </row>
    <row r="33" spans="1:24" s="280" customFormat="1" ht="54" x14ac:dyDescent="0.2">
      <c r="A33" s="274" t="s">
        <v>1806</v>
      </c>
      <c r="B33" s="275" t="s">
        <v>153</v>
      </c>
      <c r="C33" s="274" t="s">
        <v>693</v>
      </c>
      <c r="D33" s="275" t="s">
        <v>694</v>
      </c>
      <c r="E33" s="275" t="s">
        <v>1837</v>
      </c>
      <c r="F33" s="274" t="s">
        <v>1319</v>
      </c>
      <c r="G33" s="276">
        <v>456895.58000000007</v>
      </c>
      <c r="H33" s="277" t="s">
        <v>1838</v>
      </c>
      <c r="I33" s="276">
        <v>0</v>
      </c>
      <c r="J33" s="276">
        <v>456895.58000000007</v>
      </c>
      <c r="K33" s="276">
        <v>456895.58000000007</v>
      </c>
      <c r="L33" s="276">
        <v>456895.58000000007</v>
      </c>
      <c r="M33" s="276">
        <v>456895.58000000007</v>
      </c>
      <c r="N33" s="278">
        <v>100</v>
      </c>
      <c r="O33" s="278">
        <v>100</v>
      </c>
      <c r="P33" s="275" t="s">
        <v>1839</v>
      </c>
      <c r="Q33" s="274" t="s">
        <v>695</v>
      </c>
      <c r="R33" s="274" t="s">
        <v>994</v>
      </c>
      <c r="S33" s="274" t="s">
        <v>994</v>
      </c>
      <c r="T33" s="274" t="s">
        <v>475</v>
      </c>
      <c r="U33" s="274" t="s">
        <v>995</v>
      </c>
      <c r="V33" s="274" t="s">
        <v>995</v>
      </c>
      <c r="W33" s="274" t="s">
        <v>753</v>
      </c>
      <c r="X33" s="279" t="s">
        <v>1999</v>
      </c>
    </row>
    <row r="34" spans="1:24" s="280" customFormat="1" ht="54" x14ac:dyDescent="0.2">
      <c r="A34" s="274" t="s">
        <v>1806</v>
      </c>
      <c r="B34" s="275" t="s">
        <v>153</v>
      </c>
      <c r="C34" s="274" t="s">
        <v>696</v>
      </c>
      <c r="D34" s="275" t="s">
        <v>694</v>
      </c>
      <c r="E34" s="275" t="s">
        <v>1840</v>
      </c>
      <c r="F34" s="274" t="s">
        <v>1319</v>
      </c>
      <c r="G34" s="276">
        <v>97566.720000000016</v>
      </c>
      <c r="H34" s="277" t="s">
        <v>1813</v>
      </c>
      <c r="I34" s="276">
        <v>0</v>
      </c>
      <c r="J34" s="276">
        <v>97566.720000000016</v>
      </c>
      <c r="K34" s="276">
        <v>97566.720000000016</v>
      </c>
      <c r="L34" s="276">
        <v>97566.720000000016</v>
      </c>
      <c r="M34" s="276">
        <v>97566.720000000016</v>
      </c>
      <c r="N34" s="278">
        <v>100</v>
      </c>
      <c r="O34" s="278">
        <v>100</v>
      </c>
      <c r="P34" s="275" t="s">
        <v>1839</v>
      </c>
      <c r="Q34" s="274" t="s">
        <v>695</v>
      </c>
      <c r="R34" s="274" t="s">
        <v>994</v>
      </c>
      <c r="S34" s="274" t="s">
        <v>994</v>
      </c>
      <c r="T34" s="274" t="s">
        <v>475</v>
      </c>
      <c r="U34" s="274" t="s">
        <v>995</v>
      </c>
      <c r="V34" s="274" t="s">
        <v>996</v>
      </c>
      <c r="W34" s="274" t="s">
        <v>753</v>
      </c>
      <c r="X34" s="279" t="s">
        <v>1999</v>
      </c>
    </row>
    <row r="35" spans="1:24" s="280" customFormat="1" ht="54" x14ac:dyDescent="0.2">
      <c r="A35" s="274" t="s">
        <v>1806</v>
      </c>
      <c r="B35" s="275" t="s">
        <v>153</v>
      </c>
      <c r="C35" s="274" t="s">
        <v>697</v>
      </c>
      <c r="D35" s="275" t="s">
        <v>694</v>
      </c>
      <c r="E35" s="275" t="s">
        <v>1841</v>
      </c>
      <c r="F35" s="274" t="s">
        <v>1319</v>
      </c>
      <c r="G35" s="276">
        <v>97566.720000000016</v>
      </c>
      <c r="H35" s="277" t="s">
        <v>1813</v>
      </c>
      <c r="I35" s="276">
        <v>0</v>
      </c>
      <c r="J35" s="276">
        <v>97566.720000000016</v>
      </c>
      <c r="K35" s="276">
        <v>97566.720000000016</v>
      </c>
      <c r="L35" s="276">
        <v>97566.720000000016</v>
      </c>
      <c r="M35" s="276">
        <v>97566.720000000016</v>
      </c>
      <c r="N35" s="278">
        <v>100</v>
      </c>
      <c r="O35" s="278">
        <v>100</v>
      </c>
      <c r="P35" s="275" t="s">
        <v>1839</v>
      </c>
      <c r="Q35" s="274" t="s">
        <v>695</v>
      </c>
      <c r="R35" s="274" t="s">
        <v>994</v>
      </c>
      <c r="S35" s="274" t="s">
        <v>994</v>
      </c>
      <c r="T35" s="274" t="s">
        <v>475</v>
      </c>
      <c r="U35" s="274" t="s">
        <v>995</v>
      </c>
      <c r="V35" s="274" t="s">
        <v>995</v>
      </c>
      <c r="W35" s="274" t="s">
        <v>1181</v>
      </c>
      <c r="X35" s="279" t="s">
        <v>1999</v>
      </c>
    </row>
    <row r="36" spans="1:24" s="280" customFormat="1" ht="54" x14ac:dyDescent="0.2">
      <c r="A36" s="274" t="s">
        <v>1806</v>
      </c>
      <c r="B36" s="275" t="s">
        <v>153</v>
      </c>
      <c r="C36" s="274" t="s">
        <v>698</v>
      </c>
      <c r="D36" s="275" t="s">
        <v>694</v>
      </c>
      <c r="E36" s="275" t="s">
        <v>1842</v>
      </c>
      <c r="F36" s="274" t="s">
        <v>1319</v>
      </c>
      <c r="G36" s="276">
        <v>138327.67999999999</v>
      </c>
      <c r="H36" s="277" t="s">
        <v>1810</v>
      </c>
      <c r="I36" s="276">
        <v>0</v>
      </c>
      <c r="J36" s="276">
        <v>138327.67999999999</v>
      </c>
      <c r="K36" s="276">
        <v>138327.67999999999</v>
      </c>
      <c r="L36" s="276">
        <v>138327.67999999999</v>
      </c>
      <c r="M36" s="276">
        <v>138327.67999999999</v>
      </c>
      <c r="N36" s="278">
        <v>100</v>
      </c>
      <c r="O36" s="278">
        <v>100</v>
      </c>
      <c r="P36" s="275" t="s">
        <v>1839</v>
      </c>
      <c r="Q36" s="274" t="s">
        <v>695</v>
      </c>
      <c r="R36" s="274" t="s">
        <v>994</v>
      </c>
      <c r="S36" s="274" t="s">
        <v>994</v>
      </c>
      <c r="T36" s="274" t="s">
        <v>475</v>
      </c>
      <c r="U36" s="274" t="s">
        <v>995</v>
      </c>
      <c r="V36" s="274" t="s">
        <v>995</v>
      </c>
      <c r="W36" s="274" t="s">
        <v>753</v>
      </c>
      <c r="X36" s="279" t="s">
        <v>1999</v>
      </c>
    </row>
    <row r="37" spans="1:24" s="280" customFormat="1" ht="54" x14ac:dyDescent="0.2">
      <c r="A37" s="274" t="s">
        <v>1806</v>
      </c>
      <c r="B37" s="275" t="s">
        <v>153</v>
      </c>
      <c r="C37" s="274" t="s">
        <v>699</v>
      </c>
      <c r="D37" s="275" t="s">
        <v>694</v>
      </c>
      <c r="E37" s="275" t="s">
        <v>1843</v>
      </c>
      <c r="F37" s="274" t="s">
        <v>1319</v>
      </c>
      <c r="G37" s="276">
        <v>57047.13</v>
      </c>
      <c r="H37" s="277" t="s">
        <v>1844</v>
      </c>
      <c r="I37" s="276">
        <v>0</v>
      </c>
      <c r="J37" s="276">
        <v>57047.13</v>
      </c>
      <c r="K37" s="276">
        <v>57047.13</v>
      </c>
      <c r="L37" s="276">
        <v>57047.13</v>
      </c>
      <c r="M37" s="276">
        <v>57047.13</v>
      </c>
      <c r="N37" s="278">
        <v>100</v>
      </c>
      <c r="O37" s="278">
        <v>100</v>
      </c>
      <c r="P37" s="275" t="s">
        <v>1839</v>
      </c>
      <c r="Q37" s="274" t="s">
        <v>695</v>
      </c>
      <c r="R37" s="274" t="s">
        <v>994</v>
      </c>
      <c r="S37" s="274" t="s">
        <v>994</v>
      </c>
      <c r="T37" s="274" t="s">
        <v>475</v>
      </c>
      <c r="U37" s="274" t="s">
        <v>995</v>
      </c>
      <c r="V37" s="274" t="s">
        <v>995</v>
      </c>
      <c r="W37" s="274" t="s">
        <v>1181</v>
      </c>
      <c r="X37" s="279" t="s">
        <v>1999</v>
      </c>
    </row>
    <row r="38" spans="1:24" s="280" customFormat="1" ht="54" x14ac:dyDescent="0.2">
      <c r="A38" s="274" t="s">
        <v>1806</v>
      </c>
      <c r="B38" s="275" t="s">
        <v>153</v>
      </c>
      <c r="C38" s="274" t="s">
        <v>700</v>
      </c>
      <c r="D38" s="275" t="s">
        <v>694</v>
      </c>
      <c r="E38" s="275" t="s">
        <v>1845</v>
      </c>
      <c r="F38" s="274" t="s">
        <v>1319</v>
      </c>
      <c r="G38" s="276">
        <v>159119.07000000009</v>
      </c>
      <c r="H38" s="277" t="s">
        <v>1817</v>
      </c>
      <c r="I38" s="276">
        <v>0</v>
      </c>
      <c r="J38" s="276">
        <v>159119.07000000009</v>
      </c>
      <c r="K38" s="276">
        <v>159119.07000000009</v>
      </c>
      <c r="L38" s="276">
        <v>159119.07000000009</v>
      </c>
      <c r="M38" s="276">
        <v>159119.07000000009</v>
      </c>
      <c r="N38" s="278">
        <v>100</v>
      </c>
      <c r="O38" s="278">
        <v>100</v>
      </c>
      <c r="P38" s="275" t="s">
        <v>1839</v>
      </c>
      <c r="Q38" s="274" t="s">
        <v>695</v>
      </c>
      <c r="R38" s="274" t="s">
        <v>994</v>
      </c>
      <c r="S38" s="274" t="s">
        <v>994</v>
      </c>
      <c r="T38" s="274" t="s">
        <v>475</v>
      </c>
      <c r="U38" s="274" t="s">
        <v>995</v>
      </c>
      <c r="V38" s="274" t="s">
        <v>995</v>
      </c>
      <c r="W38" s="274" t="s">
        <v>1846</v>
      </c>
      <c r="X38" s="279" t="s">
        <v>1999</v>
      </c>
    </row>
    <row r="39" spans="1:24" s="280" customFormat="1" ht="54" x14ac:dyDescent="0.2">
      <c r="A39" s="274" t="s">
        <v>1806</v>
      </c>
      <c r="B39" s="275" t="s">
        <v>153</v>
      </c>
      <c r="C39" s="274" t="s">
        <v>701</v>
      </c>
      <c r="D39" s="275" t="s">
        <v>694</v>
      </c>
      <c r="E39" s="275" t="s">
        <v>1847</v>
      </c>
      <c r="F39" s="274" t="s">
        <v>1319</v>
      </c>
      <c r="G39" s="276">
        <v>66786.690000000017</v>
      </c>
      <c r="H39" s="277" t="s">
        <v>1844</v>
      </c>
      <c r="I39" s="276">
        <v>0</v>
      </c>
      <c r="J39" s="276">
        <v>66786.690000000017</v>
      </c>
      <c r="K39" s="276">
        <v>66786.690000000017</v>
      </c>
      <c r="L39" s="276">
        <v>66786.690000000017</v>
      </c>
      <c r="M39" s="276">
        <v>66786.690000000017</v>
      </c>
      <c r="N39" s="278">
        <v>100</v>
      </c>
      <c r="O39" s="278">
        <v>100</v>
      </c>
      <c r="P39" s="275" t="s">
        <v>1839</v>
      </c>
      <c r="Q39" s="274" t="s">
        <v>695</v>
      </c>
      <c r="R39" s="274" t="s">
        <v>994</v>
      </c>
      <c r="S39" s="274" t="s">
        <v>994</v>
      </c>
      <c r="T39" s="274" t="s">
        <v>475</v>
      </c>
      <c r="U39" s="274" t="s">
        <v>995</v>
      </c>
      <c r="V39" s="274" t="s">
        <v>995</v>
      </c>
      <c r="W39" s="274" t="s">
        <v>753</v>
      </c>
      <c r="X39" s="279" t="s">
        <v>1999</v>
      </c>
    </row>
    <row r="40" spans="1:24" s="280" customFormat="1" ht="54" x14ac:dyDescent="0.2">
      <c r="A40" s="274" t="s">
        <v>1806</v>
      </c>
      <c r="B40" s="275" t="s">
        <v>153</v>
      </c>
      <c r="C40" s="274" t="s">
        <v>702</v>
      </c>
      <c r="D40" s="275" t="s">
        <v>694</v>
      </c>
      <c r="E40" s="275" t="s">
        <v>1848</v>
      </c>
      <c r="F40" s="274" t="s">
        <v>1319</v>
      </c>
      <c r="G40" s="276">
        <v>128653.23</v>
      </c>
      <c r="H40" s="277" t="s">
        <v>1810</v>
      </c>
      <c r="I40" s="276">
        <v>0</v>
      </c>
      <c r="J40" s="276">
        <v>128653.23</v>
      </c>
      <c r="K40" s="276">
        <v>128653.23</v>
      </c>
      <c r="L40" s="276">
        <v>128653.23</v>
      </c>
      <c r="M40" s="276">
        <v>128653.23</v>
      </c>
      <c r="N40" s="278">
        <v>100</v>
      </c>
      <c r="O40" s="278">
        <v>100</v>
      </c>
      <c r="P40" s="275" t="s">
        <v>1839</v>
      </c>
      <c r="Q40" s="274" t="s">
        <v>695</v>
      </c>
      <c r="R40" s="274" t="s">
        <v>994</v>
      </c>
      <c r="S40" s="274" t="s">
        <v>994</v>
      </c>
      <c r="T40" s="274" t="s">
        <v>475</v>
      </c>
      <c r="U40" s="274" t="s">
        <v>995</v>
      </c>
      <c r="V40" s="274" t="s">
        <v>995</v>
      </c>
      <c r="W40" s="274" t="s">
        <v>1181</v>
      </c>
      <c r="X40" s="279" t="s">
        <v>1999</v>
      </c>
    </row>
    <row r="41" spans="1:24" s="280" customFormat="1" ht="54" x14ac:dyDescent="0.2">
      <c r="A41" s="274" t="s">
        <v>1806</v>
      </c>
      <c r="B41" s="275" t="s">
        <v>153</v>
      </c>
      <c r="C41" s="274" t="s">
        <v>703</v>
      </c>
      <c r="D41" s="275" t="s">
        <v>694</v>
      </c>
      <c r="E41" s="275" t="s">
        <v>1849</v>
      </c>
      <c r="F41" s="274" t="s">
        <v>1319</v>
      </c>
      <c r="G41" s="276">
        <v>127810.57999999999</v>
      </c>
      <c r="H41" s="277" t="s">
        <v>1810</v>
      </c>
      <c r="I41" s="276">
        <v>0</v>
      </c>
      <c r="J41" s="276">
        <v>127810.57999999999</v>
      </c>
      <c r="K41" s="276">
        <v>127810.57999999999</v>
      </c>
      <c r="L41" s="276">
        <v>127810.57999999999</v>
      </c>
      <c r="M41" s="276">
        <v>127810.57999999999</v>
      </c>
      <c r="N41" s="278">
        <v>100</v>
      </c>
      <c r="O41" s="278">
        <v>100</v>
      </c>
      <c r="P41" s="275" t="s">
        <v>1839</v>
      </c>
      <c r="Q41" s="274" t="s">
        <v>695</v>
      </c>
      <c r="R41" s="274" t="s">
        <v>994</v>
      </c>
      <c r="S41" s="274" t="s">
        <v>994</v>
      </c>
      <c r="T41" s="274" t="s">
        <v>475</v>
      </c>
      <c r="U41" s="274" t="s">
        <v>995</v>
      </c>
      <c r="V41" s="274" t="s">
        <v>995</v>
      </c>
      <c r="W41" s="274" t="s">
        <v>753</v>
      </c>
      <c r="X41" s="279" t="s">
        <v>1999</v>
      </c>
    </row>
    <row r="42" spans="1:24" s="280" customFormat="1" ht="54" x14ac:dyDescent="0.2">
      <c r="A42" s="274" t="s">
        <v>1806</v>
      </c>
      <c r="B42" s="275" t="s">
        <v>153</v>
      </c>
      <c r="C42" s="274" t="s">
        <v>704</v>
      </c>
      <c r="D42" s="275" t="s">
        <v>694</v>
      </c>
      <c r="E42" s="275" t="s">
        <v>1850</v>
      </c>
      <c r="F42" s="274" t="s">
        <v>1319</v>
      </c>
      <c r="G42" s="276">
        <v>189893.2000000001</v>
      </c>
      <c r="H42" s="277" t="s">
        <v>1819</v>
      </c>
      <c r="I42" s="276">
        <v>0</v>
      </c>
      <c r="J42" s="276">
        <v>189893.2000000001</v>
      </c>
      <c r="K42" s="276">
        <v>189893.2000000001</v>
      </c>
      <c r="L42" s="276">
        <v>189893.2000000001</v>
      </c>
      <c r="M42" s="276">
        <v>189893.2000000001</v>
      </c>
      <c r="N42" s="278">
        <v>100</v>
      </c>
      <c r="O42" s="278">
        <v>100</v>
      </c>
      <c r="P42" s="275" t="s">
        <v>1839</v>
      </c>
      <c r="Q42" s="274" t="s">
        <v>695</v>
      </c>
      <c r="R42" s="274" t="s">
        <v>994</v>
      </c>
      <c r="S42" s="274" t="s">
        <v>994</v>
      </c>
      <c r="T42" s="274" t="s">
        <v>475</v>
      </c>
      <c r="U42" s="274" t="s">
        <v>995</v>
      </c>
      <c r="V42" s="274" t="s">
        <v>995</v>
      </c>
      <c r="W42" s="274" t="s">
        <v>753</v>
      </c>
      <c r="X42" s="279" t="s">
        <v>1999</v>
      </c>
    </row>
    <row r="43" spans="1:24" s="280" customFormat="1" ht="18" x14ac:dyDescent="0.2">
      <c r="A43" s="274" t="s">
        <v>1806</v>
      </c>
      <c r="B43" s="275" t="s">
        <v>153</v>
      </c>
      <c r="C43" s="274" t="s">
        <v>705</v>
      </c>
      <c r="D43" s="275" t="s">
        <v>706</v>
      </c>
      <c r="E43" s="275" t="s">
        <v>1837</v>
      </c>
      <c r="F43" s="274" t="s">
        <v>1319</v>
      </c>
      <c r="G43" s="276">
        <v>36229.500000000007</v>
      </c>
      <c r="H43" s="277" t="s">
        <v>1851</v>
      </c>
      <c r="I43" s="276">
        <v>0</v>
      </c>
      <c r="J43" s="276">
        <v>36229.500000000007</v>
      </c>
      <c r="K43" s="276">
        <v>36229.500000000007</v>
      </c>
      <c r="L43" s="276">
        <v>36229.500000000007</v>
      </c>
      <c r="M43" s="276">
        <v>36229.500000000007</v>
      </c>
      <c r="N43" s="278">
        <v>100</v>
      </c>
      <c r="O43" s="278">
        <v>100</v>
      </c>
      <c r="P43" s="275"/>
      <c r="Q43" s="274" t="s">
        <v>695</v>
      </c>
      <c r="R43" s="274" t="s">
        <v>994</v>
      </c>
      <c r="S43" s="274" t="s">
        <v>994</v>
      </c>
      <c r="T43" s="274" t="s">
        <v>475</v>
      </c>
      <c r="U43" s="274" t="s">
        <v>995</v>
      </c>
      <c r="V43" s="274" t="s">
        <v>995</v>
      </c>
      <c r="W43" s="274" t="s">
        <v>753</v>
      </c>
      <c r="X43" s="279" t="s">
        <v>1999</v>
      </c>
    </row>
    <row r="44" spans="1:24" s="280" customFormat="1" ht="18" x14ac:dyDescent="0.2">
      <c r="A44" s="274" t="s">
        <v>1806</v>
      </c>
      <c r="B44" s="275" t="s">
        <v>153</v>
      </c>
      <c r="C44" s="274" t="s">
        <v>707</v>
      </c>
      <c r="D44" s="275" t="s">
        <v>706</v>
      </c>
      <c r="E44" s="275" t="s">
        <v>1841</v>
      </c>
      <c r="F44" s="274" t="s">
        <v>1319</v>
      </c>
      <c r="G44" s="276">
        <v>108465.01</v>
      </c>
      <c r="H44" s="277" t="s">
        <v>1852</v>
      </c>
      <c r="I44" s="276">
        <v>0</v>
      </c>
      <c r="J44" s="276">
        <v>108465.01</v>
      </c>
      <c r="K44" s="276">
        <v>108465.01</v>
      </c>
      <c r="L44" s="276">
        <v>108465.01</v>
      </c>
      <c r="M44" s="276">
        <v>108465.01</v>
      </c>
      <c r="N44" s="278">
        <v>100</v>
      </c>
      <c r="O44" s="278">
        <v>100</v>
      </c>
      <c r="P44" s="275"/>
      <c r="Q44" s="274" t="s">
        <v>695</v>
      </c>
      <c r="R44" s="274" t="s">
        <v>994</v>
      </c>
      <c r="S44" s="274" t="s">
        <v>994</v>
      </c>
      <c r="T44" s="274" t="s">
        <v>475</v>
      </c>
      <c r="U44" s="274" t="s">
        <v>995</v>
      </c>
      <c r="V44" s="274" t="s">
        <v>995</v>
      </c>
      <c r="W44" s="274" t="s">
        <v>753</v>
      </c>
      <c r="X44" s="279" t="s">
        <v>1999</v>
      </c>
    </row>
    <row r="45" spans="1:24" s="280" customFormat="1" ht="18" x14ac:dyDescent="0.2">
      <c r="A45" s="274" t="s">
        <v>1806</v>
      </c>
      <c r="B45" s="275" t="s">
        <v>153</v>
      </c>
      <c r="C45" s="274" t="s">
        <v>708</v>
      </c>
      <c r="D45" s="275" t="s">
        <v>706</v>
      </c>
      <c r="E45" s="275" t="s">
        <v>1843</v>
      </c>
      <c r="F45" s="274" t="s">
        <v>1319</v>
      </c>
      <c r="G45" s="276">
        <v>46550.600000000013</v>
      </c>
      <c r="H45" s="277" t="s">
        <v>1853</v>
      </c>
      <c r="I45" s="276">
        <v>0</v>
      </c>
      <c r="J45" s="276">
        <v>46550.600000000013</v>
      </c>
      <c r="K45" s="276">
        <v>46550.600000000013</v>
      </c>
      <c r="L45" s="276">
        <v>46550.600000000013</v>
      </c>
      <c r="M45" s="276">
        <v>46550.600000000013</v>
      </c>
      <c r="N45" s="278">
        <v>100</v>
      </c>
      <c r="O45" s="278">
        <v>100</v>
      </c>
      <c r="P45" s="275"/>
      <c r="Q45" s="274" t="s">
        <v>695</v>
      </c>
      <c r="R45" s="274" t="s">
        <v>994</v>
      </c>
      <c r="S45" s="274" t="s">
        <v>994</v>
      </c>
      <c r="T45" s="274" t="s">
        <v>475</v>
      </c>
      <c r="U45" s="274" t="s">
        <v>995</v>
      </c>
      <c r="V45" s="274" t="s">
        <v>995</v>
      </c>
      <c r="W45" s="274" t="s">
        <v>753</v>
      </c>
      <c r="X45" s="279" t="s">
        <v>1999</v>
      </c>
    </row>
    <row r="46" spans="1:24" s="280" customFormat="1" ht="18" x14ac:dyDescent="0.2">
      <c r="A46" s="274" t="s">
        <v>1806</v>
      </c>
      <c r="B46" s="275" t="s">
        <v>153</v>
      </c>
      <c r="C46" s="274" t="s">
        <v>709</v>
      </c>
      <c r="D46" s="275" t="s">
        <v>706</v>
      </c>
      <c r="E46" s="275" t="s">
        <v>1845</v>
      </c>
      <c r="F46" s="274" t="s">
        <v>1319</v>
      </c>
      <c r="G46" s="276">
        <v>77507.830000000016</v>
      </c>
      <c r="H46" s="277" t="s">
        <v>1854</v>
      </c>
      <c r="I46" s="276">
        <v>0</v>
      </c>
      <c r="J46" s="276">
        <v>77507.830000000016</v>
      </c>
      <c r="K46" s="276">
        <v>77507.830000000016</v>
      </c>
      <c r="L46" s="276">
        <v>77507.830000000016</v>
      </c>
      <c r="M46" s="276">
        <v>77507.830000000016</v>
      </c>
      <c r="N46" s="278">
        <v>100</v>
      </c>
      <c r="O46" s="278">
        <v>100</v>
      </c>
      <c r="P46" s="275"/>
      <c r="Q46" s="274" t="s">
        <v>695</v>
      </c>
      <c r="R46" s="274" t="s">
        <v>994</v>
      </c>
      <c r="S46" s="274" t="s">
        <v>994</v>
      </c>
      <c r="T46" s="274" t="s">
        <v>475</v>
      </c>
      <c r="U46" s="274" t="s">
        <v>995</v>
      </c>
      <c r="V46" s="274" t="s">
        <v>995</v>
      </c>
      <c r="W46" s="274" t="s">
        <v>753</v>
      </c>
      <c r="X46" s="279" t="s">
        <v>1999</v>
      </c>
    </row>
    <row r="47" spans="1:24" s="280" customFormat="1" ht="18" x14ac:dyDescent="0.2">
      <c r="A47" s="274" t="s">
        <v>1806</v>
      </c>
      <c r="B47" s="275" t="s">
        <v>153</v>
      </c>
      <c r="C47" s="274" t="s">
        <v>710</v>
      </c>
      <c r="D47" s="275" t="s">
        <v>706</v>
      </c>
      <c r="E47" s="275" t="s">
        <v>1848</v>
      </c>
      <c r="F47" s="274" t="s">
        <v>1319</v>
      </c>
      <c r="G47" s="276">
        <v>46713.970000000008</v>
      </c>
      <c r="H47" s="277" t="s">
        <v>1853</v>
      </c>
      <c r="I47" s="276">
        <v>0</v>
      </c>
      <c r="J47" s="276">
        <v>46713.970000000008</v>
      </c>
      <c r="K47" s="276">
        <v>46713.970000000008</v>
      </c>
      <c r="L47" s="276">
        <v>46713.970000000008</v>
      </c>
      <c r="M47" s="276">
        <v>46713.970000000008</v>
      </c>
      <c r="N47" s="278">
        <v>100</v>
      </c>
      <c r="O47" s="278">
        <v>100</v>
      </c>
      <c r="P47" s="275"/>
      <c r="Q47" s="274" t="s">
        <v>695</v>
      </c>
      <c r="R47" s="274" t="s">
        <v>994</v>
      </c>
      <c r="S47" s="274" t="s">
        <v>994</v>
      </c>
      <c r="T47" s="274" t="s">
        <v>475</v>
      </c>
      <c r="U47" s="274" t="s">
        <v>995</v>
      </c>
      <c r="V47" s="274" t="s">
        <v>995</v>
      </c>
      <c r="W47" s="274" t="s">
        <v>753</v>
      </c>
      <c r="X47" s="279" t="s">
        <v>1999</v>
      </c>
    </row>
    <row r="48" spans="1:24" s="280" customFormat="1" ht="18" x14ac:dyDescent="0.2">
      <c r="A48" s="274" t="s">
        <v>1806</v>
      </c>
      <c r="B48" s="275" t="s">
        <v>153</v>
      </c>
      <c r="C48" s="274" t="s">
        <v>711</v>
      </c>
      <c r="D48" s="275" t="s">
        <v>706</v>
      </c>
      <c r="E48" s="275" t="s">
        <v>1849</v>
      </c>
      <c r="F48" s="274" t="s">
        <v>1319</v>
      </c>
      <c r="G48" s="276">
        <v>201299.67000000007</v>
      </c>
      <c r="H48" s="277" t="s">
        <v>1855</v>
      </c>
      <c r="I48" s="276">
        <v>0</v>
      </c>
      <c r="J48" s="276">
        <v>201299.67000000007</v>
      </c>
      <c r="K48" s="276">
        <v>201299.67000000007</v>
      </c>
      <c r="L48" s="276">
        <v>201299.67000000007</v>
      </c>
      <c r="M48" s="276">
        <v>201299.67000000007</v>
      </c>
      <c r="N48" s="278">
        <v>100</v>
      </c>
      <c r="O48" s="278">
        <v>100</v>
      </c>
      <c r="P48" s="275"/>
      <c r="Q48" s="274" t="s">
        <v>695</v>
      </c>
      <c r="R48" s="274" t="s">
        <v>695</v>
      </c>
      <c r="S48" s="274" t="s">
        <v>994</v>
      </c>
      <c r="T48" s="274" t="s">
        <v>475</v>
      </c>
      <c r="U48" s="274" t="s">
        <v>475</v>
      </c>
      <c r="V48" s="274" t="s">
        <v>995</v>
      </c>
      <c r="W48" s="274" t="s">
        <v>753</v>
      </c>
      <c r="X48" s="279" t="s">
        <v>1999</v>
      </c>
    </row>
    <row r="49" spans="1:24" s="280" customFormat="1" ht="18" x14ac:dyDescent="0.2">
      <c r="A49" s="274" t="s">
        <v>1806</v>
      </c>
      <c r="B49" s="275" t="s">
        <v>153</v>
      </c>
      <c r="C49" s="274" t="s">
        <v>712</v>
      </c>
      <c r="D49" s="275" t="s">
        <v>706</v>
      </c>
      <c r="E49" s="275" t="s">
        <v>1850</v>
      </c>
      <c r="F49" s="274" t="s">
        <v>1319</v>
      </c>
      <c r="G49" s="276">
        <v>180669.74000000008</v>
      </c>
      <c r="H49" s="277" t="s">
        <v>1856</v>
      </c>
      <c r="I49" s="276">
        <v>0</v>
      </c>
      <c r="J49" s="276">
        <v>180669.74000000008</v>
      </c>
      <c r="K49" s="276">
        <v>180669.74000000008</v>
      </c>
      <c r="L49" s="276">
        <v>180669.74000000008</v>
      </c>
      <c r="M49" s="276">
        <v>180669.74000000008</v>
      </c>
      <c r="N49" s="278">
        <v>100</v>
      </c>
      <c r="O49" s="278">
        <v>100</v>
      </c>
      <c r="P49" s="275"/>
      <c r="Q49" s="274" t="s">
        <v>695</v>
      </c>
      <c r="R49" s="274" t="s">
        <v>994</v>
      </c>
      <c r="S49" s="274" t="s">
        <v>994</v>
      </c>
      <c r="T49" s="274" t="s">
        <v>475</v>
      </c>
      <c r="U49" s="274" t="s">
        <v>995</v>
      </c>
      <c r="V49" s="274" t="s">
        <v>995</v>
      </c>
      <c r="W49" s="274" t="s">
        <v>753</v>
      </c>
      <c r="X49" s="279" t="s">
        <v>1999</v>
      </c>
    </row>
    <row r="50" spans="1:24" s="280" customFormat="1" ht="81" x14ac:dyDescent="0.2">
      <c r="A50" s="274" t="s">
        <v>1857</v>
      </c>
      <c r="B50" s="275" t="s">
        <v>636</v>
      </c>
      <c r="C50" s="274" t="s">
        <v>203</v>
      </c>
      <c r="D50" s="275" t="s">
        <v>713</v>
      </c>
      <c r="E50" s="275" t="s">
        <v>1803</v>
      </c>
      <c r="F50" s="274" t="s">
        <v>1319</v>
      </c>
      <c r="G50" s="276">
        <v>273096.0400000001</v>
      </c>
      <c r="H50" s="277" t="s">
        <v>1801</v>
      </c>
      <c r="I50" s="276">
        <v>0</v>
      </c>
      <c r="J50" s="276">
        <v>273096.0400000001</v>
      </c>
      <c r="K50" s="276">
        <v>273096.0400000001</v>
      </c>
      <c r="L50" s="276">
        <v>273096.0400000001</v>
      </c>
      <c r="M50" s="276">
        <v>273096.0400000001</v>
      </c>
      <c r="N50" s="278">
        <v>100</v>
      </c>
      <c r="O50" s="278">
        <v>100</v>
      </c>
      <c r="P50" s="275" t="s">
        <v>438</v>
      </c>
      <c r="Q50" s="274" t="s">
        <v>513</v>
      </c>
      <c r="R50" s="274" t="s">
        <v>454</v>
      </c>
      <c r="S50" s="274" t="s">
        <v>454</v>
      </c>
      <c r="T50" s="274" t="s">
        <v>549</v>
      </c>
      <c r="U50" s="274" t="s">
        <v>637</v>
      </c>
      <c r="V50" s="274" t="s">
        <v>637</v>
      </c>
      <c r="W50" s="274" t="s">
        <v>714</v>
      </c>
      <c r="X50" s="279" t="s">
        <v>1999</v>
      </c>
    </row>
    <row r="51" spans="1:24" s="280" customFormat="1" ht="54" x14ac:dyDescent="0.2">
      <c r="A51" s="274" t="s">
        <v>1857</v>
      </c>
      <c r="B51" s="275" t="s">
        <v>636</v>
      </c>
      <c r="C51" s="274" t="s">
        <v>437</v>
      </c>
      <c r="D51" s="275" t="s">
        <v>715</v>
      </c>
      <c r="E51" s="275" t="s">
        <v>1803</v>
      </c>
      <c r="F51" s="274" t="s">
        <v>1319</v>
      </c>
      <c r="G51" s="276">
        <v>383418.0400000001</v>
      </c>
      <c r="H51" s="277" t="s">
        <v>1801</v>
      </c>
      <c r="I51" s="276">
        <v>0</v>
      </c>
      <c r="J51" s="276">
        <v>383418.0400000001</v>
      </c>
      <c r="K51" s="276">
        <v>383418.0400000001</v>
      </c>
      <c r="L51" s="276">
        <v>383418.0400000001</v>
      </c>
      <c r="M51" s="276">
        <v>383418.0400000001</v>
      </c>
      <c r="N51" s="278">
        <v>100</v>
      </c>
      <c r="O51" s="278">
        <v>100</v>
      </c>
      <c r="P51" s="275" t="s">
        <v>716</v>
      </c>
      <c r="Q51" s="274" t="s">
        <v>520</v>
      </c>
      <c r="R51" s="274" t="s">
        <v>570</v>
      </c>
      <c r="S51" s="274" t="s">
        <v>570</v>
      </c>
      <c r="T51" s="274" t="s">
        <v>550</v>
      </c>
      <c r="U51" s="274" t="s">
        <v>717</v>
      </c>
      <c r="V51" s="274" t="s">
        <v>717</v>
      </c>
      <c r="W51" s="274" t="s">
        <v>691</v>
      </c>
      <c r="X51" s="279" t="s">
        <v>1999</v>
      </c>
    </row>
    <row r="52" spans="1:24" s="280" customFormat="1" ht="72" x14ac:dyDescent="0.2">
      <c r="A52" s="274" t="s">
        <v>1857</v>
      </c>
      <c r="B52" s="275" t="s">
        <v>636</v>
      </c>
      <c r="C52" s="274" t="s">
        <v>216</v>
      </c>
      <c r="D52" s="275" t="s">
        <v>718</v>
      </c>
      <c r="E52" s="275" t="s">
        <v>1803</v>
      </c>
      <c r="F52" s="274" t="s">
        <v>1319</v>
      </c>
      <c r="G52" s="276">
        <v>368453.80000000005</v>
      </c>
      <c r="H52" s="277" t="s">
        <v>1801</v>
      </c>
      <c r="I52" s="276">
        <v>0</v>
      </c>
      <c r="J52" s="276">
        <v>368453.80000000005</v>
      </c>
      <c r="K52" s="276">
        <v>368453.80000000005</v>
      </c>
      <c r="L52" s="276">
        <v>368453.80000000005</v>
      </c>
      <c r="M52" s="276">
        <v>368453.80000000005</v>
      </c>
      <c r="N52" s="278">
        <v>100</v>
      </c>
      <c r="O52" s="278">
        <v>100</v>
      </c>
      <c r="P52" s="275" t="s">
        <v>438</v>
      </c>
      <c r="Q52" s="274" t="s">
        <v>520</v>
      </c>
      <c r="R52" s="274" t="s">
        <v>570</v>
      </c>
      <c r="S52" s="274" t="s">
        <v>570</v>
      </c>
      <c r="T52" s="274" t="s">
        <v>550</v>
      </c>
      <c r="U52" s="274" t="s">
        <v>717</v>
      </c>
      <c r="V52" s="274" t="s">
        <v>717</v>
      </c>
      <c r="W52" s="274" t="s">
        <v>719</v>
      </c>
      <c r="X52" s="279" t="s">
        <v>1999</v>
      </c>
    </row>
    <row r="53" spans="1:24" s="280" customFormat="1" ht="63" x14ac:dyDescent="0.2">
      <c r="A53" s="274" t="s">
        <v>1857</v>
      </c>
      <c r="B53" s="275" t="s">
        <v>636</v>
      </c>
      <c r="C53" s="274" t="s">
        <v>217</v>
      </c>
      <c r="D53" s="275" t="s">
        <v>720</v>
      </c>
      <c r="E53" s="275" t="s">
        <v>1818</v>
      </c>
      <c r="F53" s="274" t="s">
        <v>1319</v>
      </c>
      <c r="G53" s="276">
        <v>290545.51000000007</v>
      </c>
      <c r="H53" s="277" t="s">
        <v>1858</v>
      </c>
      <c r="I53" s="276">
        <v>0</v>
      </c>
      <c r="J53" s="276">
        <v>290545.51000000007</v>
      </c>
      <c r="K53" s="276">
        <v>290545.51000000007</v>
      </c>
      <c r="L53" s="276">
        <v>290545.51000000007</v>
      </c>
      <c r="M53" s="276">
        <v>290545.51000000007</v>
      </c>
      <c r="N53" s="278">
        <v>100</v>
      </c>
      <c r="O53" s="278">
        <v>100</v>
      </c>
      <c r="P53" s="275" t="s">
        <v>690</v>
      </c>
      <c r="Q53" s="274" t="s">
        <v>520</v>
      </c>
      <c r="R53" s="274" t="s">
        <v>570</v>
      </c>
      <c r="S53" s="274" t="s">
        <v>570</v>
      </c>
      <c r="T53" s="274" t="s">
        <v>551</v>
      </c>
      <c r="U53" s="274" t="s">
        <v>721</v>
      </c>
      <c r="V53" s="274" t="s">
        <v>721</v>
      </c>
      <c r="W53" s="274" t="s">
        <v>722</v>
      </c>
      <c r="X53" s="279" t="s">
        <v>1999</v>
      </c>
    </row>
    <row r="54" spans="1:24" s="280" customFormat="1" ht="54" x14ac:dyDescent="0.2">
      <c r="A54" s="274" t="s">
        <v>1857</v>
      </c>
      <c r="B54" s="275" t="s">
        <v>636</v>
      </c>
      <c r="C54" s="274" t="s">
        <v>552</v>
      </c>
      <c r="D54" s="275" t="s">
        <v>723</v>
      </c>
      <c r="E54" s="275" t="s">
        <v>1820</v>
      </c>
      <c r="F54" s="274" t="s">
        <v>1319</v>
      </c>
      <c r="G54" s="276">
        <v>160892.79999999999</v>
      </c>
      <c r="H54" s="277" t="s">
        <v>1859</v>
      </c>
      <c r="I54" s="276">
        <v>0</v>
      </c>
      <c r="J54" s="276">
        <v>160892.79999999999</v>
      </c>
      <c r="K54" s="276">
        <v>160892.79999999999</v>
      </c>
      <c r="L54" s="276">
        <v>160892.79999999999</v>
      </c>
      <c r="M54" s="276">
        <v>160892.79999999999</v>
      </c>
      <c r="N54" s="278">
        <v>100</v>
      </c>
      <c r="O54" s="278">
        <v>100</v>
      </c>
      <c r="P54" s="275" t="s">
        <v>690</v>
      </c>
      <c r="Q54" s="274" t="s">
        <v>520</v>
      </c>
      <c r="R54" s="274" t="s">
        <v>570</v>
      </c>
      <c r="S54" s="274" t="s">
        <v>570</v>
      </c>
      <c r="T54" s="274" t="s">
        <v>481</v>
      </c>
      <c r="U54" s="274" t="s">
        <v>638</v>
      </c>
      <c r="V54" s="274" t="s">
        <v>638</v>
      </c>
      <c r="W54" s="274" t="s">
        <v>722</v>
      </c>
      <c r="X54" s="279" t="s">
        <v>1999</v>
      </c>
    </row>
    <row r="55" spans="1:24" s="280" customFormat="1" ht="63" x14ac:dyDescent="0.2">
      <c r="A55" s="274" t="s">
        <v>1857</v>
      </c>
      <c r="B55" s="275" t="s">
        <v>636</v>
      </c>
      <c r="C55" s="274" t="s">
        <v>724</v>
      </c>
      <c r="D55" s="275" t="s">
        <v>725</v>
      </c>
      <c r="E55" s="275" t="s">
        <v>1860</v>
      </c>
      <c r="F55" s="274" t="s">
        <v>1319</v>
      </c>
      <c r="G55" s="276">
        <v>365038.46000000008</v>
      </c>
      <c r="H55" s="277" t="s">
        <v>1801</v>
      </c>
      <c r="I55" s="276">
        <v>0</v>
      </c>
      <c r="J55" s="276">
        <v>365038.46000000008</v>
      </c>
      <c r="K55" s="276">
        <v>365038.46000000008</v>
      </c>
      <c r="L55" s="276">
        <v>365038.46000000008</v>
      </c>
      <c r="M55" s="276">
        <v>365038.46000000008</v>
      </c>
      <c r="N55" s="278">
        <v>100</v>
      </c>
      <c r="O55" s="278">
        <v>100</v>
      </c>
      <c r="P55" s="275"/>
      <c r="Q55" s="274" t="s">
        <v>519</v>
      </c>
      <c r="R55" s="274" t="s">
        <v>567</v>
      </c>
      <c r="S55" s="274" t="s">
        <v>567</v>
      </c>
      <c r="T55" s="274" t="s">
        <v>605</v>
      </c>
      <c r="U55" s="274" t="s">
        <v>726</v>
      </c>
      <c r="V55" s="274" t="s">
        <v>726</v>
      </c>
      <c r="W55" s="274" t="s">
        <v>950</v>
      </c>
      <c r="X55" s="279" t="s">
        <v>2000</v>
      </c>
    </row>
    <row r="56" spans="1:24" s="280" customFormat="1" ht="63" x14ac:dyDescent="0.2">
      <c r="A56" s="274" t="s">
        <v>1857</v>
      </c>
      <c r="B56" s="275" t="s">
        <v>636</v>
      </c>
      <c r="C56" s="274" t="s">
        <v>727</v>
      </c>
      <c r="D56" s="275" t="s">
        <v>728</v>
      </c>
      <c r="E56" s="275" t="s">
        <v>1800</v>
      </c>
      <c r="F56" s="274" t="s">
        <v>1319</v>
      </c>
      <c r="G56" s="276">
        <v>390018.86000000004</v>
      </c>
      <c r="H56" s="277" t="s">
        <v>1801</v>
      </c>
      <c r="I56" s="276">
        <v>0</v>
      </c>
      <c r="J56" s="276">
        <v>390018.86000000004</v>
      </c>
      <c r="K56" s="276">
        <v>390018.86000000004</v>
      </c>
      <c r="L56" s="276">
        <v>390018.86000000004</v>
      </c>
      <c r="M56" s="276">
        <v>390018.86000000004</v>
      </c>
      <c r="N56" s="278">
        <v>100</v>
      </c>
      <c r="O56" s="278">
        <v>100</v>
      </c>
      <c r="P56" s="275"/>
      <c r="Q56" s="274" t="s">
        <v>519</v>
      </c>
      <c r="R56" s="274" t="s">
        <v>567</v>
      </c>
      <c r="S56" s="274" t="s">
        <v>567</v>
      </c>
      <c r="T56" s="274" t="s">
        <v>605</v>
      </c>
      <c r="U56" s="274" t="s">
        <v>726</v>
      </c>
      <c r="V56" s="274" t="s">
        <v>726</v>
      </c>
      <c r="W56" s="274" t="s">
        <v>1861</v>
      </c>
      <c r="X56" s="279" t="s">
        <v>2000</v>
      </c>
    </row>
    <row r="57" spans="1:24" s="280" customFormat="1" ht="63" x14ac:dyDescent="0.2">
      <c r="A57" s="274" t="s">
        <v>1857</v>
      </c>
      <c r="B57" s="275" t="s">
        <v>636</v>
      </c>
      <c r="C57" s="274" t="s">
        <v>729</v>
      </c>
      <c r="D57" s="275" t="s">
        <v>730</v>
      </c>
      <c r="E57" s="275" t="s">
        <v>1800</v>
      </c>
      <c r="F57" s="274" t="s">
        <v>1319</v>
      </c>
      <c r="G57" s="276">
        <v>333750.21000000008</v>
      </c>
      <c r="H57" s="277" t="s">
        <v>1801</v>
      </c>
      <c r="I57" s="276">
        <v>0</v>
      </c>
      <c r="J57" s="276">
        <v>333750.21000000008</v>
      </c>
      <c r="K57" s="276">
        <v>333750.21000000008</v>
      </c>
      <c r="L57" s="276">
        <v>333750.21000000008</v>
      </c>
      <c r="M57" s="276">
        <v>333750.21000000008</v>
      </c>
      <c r="N57" s="278">
        <v>100</v>
      </c>
      <c r="O57" s="278">
        <v>100</v>
      </c>
      <c r="P57" s="275"/>
      <c r="Q57" s="274" t="s">
        <v>519</v>
      </c>
      <c r="R57" s="274" t="s">
        <v>567</v>
      </c>
      <c r="S57" s="274" t="s">
        <v>567</v>
      </c>
      <c r="T57" s="274" t="s">
        <v>605</v>
      </c>
      <c r="U57" s="274" t="s">
        <v>726</v>
      </c>
      <c r="V57" s="274" t="s">
        <v>726</v>
      </c>
      <c r="W57" s="274" t="s">
        <v>1861</v>
      </c>
      <c r="X57" s="279" t="s">
        <v>1999</v>
      </c>
    </row>
    <row r="58" spans="1:24" s="280" customFormat="1" ht="63" x14ac:dyDescent="0.2">
      <c r="A58" s="274" t="s">
        <v>1857</v>
      </c>
      <c r="B58" s="275" t="s">
        <v>636</v>
      </c>
      <c r="C58" s="274" t="s">
        <v>731</v>
      </c>
      <c r="D58" s="275" t="s">
        <v>732</v>
      </c>
      <c r="E58" s="275" t="s">
        <v>1862</v>
      </c>
      <c r="F58" s="274" t="s">
        <v>1319</v>
      </c>
      <c r="G58" s="276">
        <v>346740.31000000006</v>
      </c>
      <c r="H58" s="277" t="s">
        <v>1801</v>
      </c>
      <c r="I58" s="276">
        <v>0</v>
      </c>
      <c r="J58" s="276">
        <v>346740.31000000006</v>
      </c>
      <c r="K58" s="276">
        <v>346740.31000000006</v>
      </c>
      <c r="L58" s="276">
        <v>346740.31000000006</v>
      </c>
      <c r="M58" s="276">
        <v>346740.31000000006</v>
      </c>
      <c r="N58" s="278">
        <v>100</v>
      </c>
      <c r="O58" s="278">
        <v>100</v>
      </c>
      <c r="P58" s="275" t="s">
        <v>438</v>
      </c>
      <c r="Q58" s="274" t="s">
        <v>733</v>
      </c>
      <c r="R58" s="274" t="s">
        <v>768</v>
      </c>
      <c r="S58" s="274" t="s">
        <v>768</v>
      </c>
      <c r="T58" s="274" t="s">
        <v>539</v>
      </c>
      <c r="U58" s="274" t="s">
        <v>1038</v>
      </c>
      <c r="V58" s="274" t="s">
        <v>1038</v>
      </c>
      <c r="W58" s="274" t="s">
        <v>1181</v>
      </c>
      <c r="X58" s="279" t="s">
        <v>1999</v>
      </c>
    </row>
    <row r="59" spans="1:24" s="280" customFormat="1" ht="63" x14ac:dyDescent="0.2">
      <c r="A59" s="274" t="s">
        <v>1857</v>
      </c>
      <c r="B59" s="275" t="s">
        <v>636</v>
      </c>
      <c r="C59" s="274" t="s">
        <v>734</v>
      </c>
      <c r="D59" s="275" t="s">
        <v>735</v>
      </c>
      <c r="E59" s="275" t="s">
        <v>1863</v>
      </c>
      <c r="F59" s="274" t="s">
        <v>1319</v>
      </c>
      <c r="G59" s="276">
        <v>345688.32000000007</v>
      </c>
      <c r="H59" s="277" t="s">
        <v>1801</v>
      </c>
      <c r="I59" s="276">
        <v>0</v>
      </c>
      <c r="J59" s="276">
        <v>345688.32000000007</v>
      </c>
      <c r="K59" s="276">
        <v>345688.32000000007</v>
      </c>
      <c r="L59" s="276">
        <v>345688.32000000007</v>
      </c>
      <c r="M59" s="276">
        <v>345688.32000000007</v>
      </c>
      <c r="N59" s="278">
        <v>100</v>
      </c>
      <c r="O59" s="278">
        <v>100</v>
      </c>
      <c r="P59" s="275" t="s">
        <v>690</v>
      </c>
      <c r="Q59" s="274" t="s">
        <v>736</v>
      </c>
      <c r="R59" s="274" t="s">
        <v>757</v>
      </c>
      <c r="S59" s="274" t="s">
        <v>757</v>
      </c>
      <c r="T59" s="274" t="s">
        <v>475</v>
      </c>
      <c r="U59" s="274" t="s">
        <v>995</v>
      </c>
      <c r="V59" s="274" t="s">
        <v>995</v>
      </c>
      <c r="W59" s="274" t="s">
        <v>753</v>
      </c>
      <c r="X59" s="279" t="s">
        <v>1999</v>
      </c>
    </row>
    <row r="60" spans="1:24" s="280" customFormat="1" ht="63" x14ac:dyDescent="0.2">
      <c r="A60" s="274" t="s">
        <v>1857</v>
      </c>
      <c r="B60" s="275" t="s">
        <v>636</v>
      </c>
      <c r="C60" s="274" t="s">
        <v>737</v>
      </c>
      <c r="D60" s="275" t="s">
        <v>738</v>
      </c>
      <c r="E60" s="275" t="s">
        <v>1864</v>
      </c>
      <c r="F60" s="274" t="s">
        <v>1319</v>
      </c>
      <c r="G60" s="276">
        <v>351741.95000000007</v>
      </c>
      <c r="H60" s="277" t="s">
        <v>1801</v>
      </c>
      <c r="I60" s="276">
        <v>0</v>
      </c>
      <c r="J60" s="276">
        <v>351741.95000000007</v>
      </c>
      <c r="K60" s="276">
        <v>351741.95000000007</v>
      </c>
      <c r="L60" s="276">
        <v>351741.95000000007</v>
      </c>
      <c r="M60" s="276">
        <v>351741.95000000007</v>
      </c>
      <c r="N60" s="278">
        <v>100</v>
      </c>
      <c r="O60" s="278">
        <v>100</v>
      </c>
      <c r="P60" s="275" t="s">
        <v>690</v>
      </c>
      <c r="Q60" s="274" t="s">
        <v>577</v>
      </c>
      <c r="R60" s="274" t="s">
        <v>762</v>
      </c>
      <c r="S60" s="274" t="s">
        <v>762</v>
      </c>
      <c r="T60" s="274" t="s">
        <v>475</v>
      </c>
      <c r="U60" s="274" t="s">
        <v>1011</v>
      </c>
      <c r="V60" s="274" t="s">
        <v>1011</v>
      </c>
      <c r="W60" s="274" t="s">
        <v>753</v>
      </c>
      <c r="X60" s="279" t="s">
        <v>1999</v>
      </c>
    </row>
    <row r="61" spans="1:24" s="280" customFormat="1" ht="72" x14ac:dyDescent="0.2">
      <c r="A61" s="274" t="s">
        <v>1857</v>
      </c>
      <c r="B61" s="275" t="s">
        <v>636</v>
      </c>
      <c r="C61" s="274" t="s">
        <v>739</v>
      </c>
      <c r="D61" s="275" t="s">
        <v>740</v>
      </c>
      <c r="E61" s="275" t="s">
        <v>1865</v>
      </c>
      <c r="F61" s="274" t="s">
        <v>1319</v>
      </c>
      <c r="G61" s="276">
        <v>347855.25000000006</v>
      </c>
      <c r="H61" s="277" t="s">
        <v>1801</v>
      </c>
      <c r="I61" s="276">
        <v>0</v>
      </c>
      <c r="J61" s="276">
        <v>347855.25000000006</v>
      </c>
      <c r="K61" s="276">
        <v>347855.25000000006</v>
      </c>
      <c r="L61" s="276">
        <v>347855.25000000006</v>
      </c>
      <c r="M61" s="276">
        <v>347855.25000000006</v>
      </c>
      <c r="N61" s="278">
        <v>100</v>
      </c>
      <c r="O61" s="278">
        <v>100</v>
      </c>
      <c r="P61" s="275" t="s">
        <v>438</v>
      </c>
      <c r="Q61" s="274" t="s">
        <v>733</v>
      </c>
      <c r="R61" s="274" t="s">
        <v>768</v>
      </c>
      <c r="S61" s="274" t="s">
        <v>768</v>
      </c>
      <c r="T61" s="274" t="s">
        <v>539</v>
      </c>
      <c r="U61" s="274" t="s">
        <v>1038</v>
      </c>
      <c r="V61" s="274" t="s">
        <v>1038</v>
      </c>
      <c r="W61" s="274" t="s">
        <v>1181</v>
      </c>
      <c r="X61" s="279" t="s">
        <v>1999</v>
      </c>
    </row>
    <row r="62" spans="1:24" s="280" customFormat="1" ht="63" x14ac:dyDescent="0.2">
      <c r="A62" s="274" t="s">
        <v>1857</v>
      </c>
      <c r="B62" s="275" t="s">
        <v>636</v>
      </c>
      <c r="C62" s="274" t="s">
        <v>741</v>
      </c>
      <c r="D62" s="275" t="s">
        <v>742</v>
      </c>
      <c r="E62" s="275" t="s">
        <v>1866</v>
      </c>
      <c r="F62" s="274" t="s">
        <v>1319</v>
      </c>
      <c r="G62" s="276">
        <v>353876.77000000008</v>
      </c>
      <c r="H62" s="277" t="s">
        <v>1801</v>
      </c>
      <c r="I62" s="276">
        <v>0</v>
      </c>
      <c r="J62" s="276">
        <v>353876.77000000008</v>
      </c>
      <c r="K62" s="276">
        <v>353876.77000000008</v>
      </c>
      <c r="L62" s="276">
        <v>353876.77000000008</v>
      </c>
      <c r="M62" s="276">
        <v>353876.77000000008</v>
      </c>
      <c r="N62" s="278">
        <v>100</v>
      </c>
      <c r="O62" s="278">
        <v>100</v>
      </c>
      <c r="P62" s="275" t="s">
        <v>747</v>
      </c>
      <c r="Q62" s="274" t="s">
        <v>743</v>
      </c>
      <c r="R62" s="274" t="s">
        <v>1012</v>
      </c>
      <c r="S62" s="274" t="s">
        <v>1012</v>
      </c>
      <c r="T62" s="274" t="s">
        <v>539</v>
      </c>
      <c r="U62" s="274" t="s">
        <v>1163</v>
      </c>
      <c r="V62" s="274" t="s">
        <v>1163</v>
      </c>
      <c r="W62" s="274" t="s">
        <v>1867</v>
      </c>
      <c r="X62" s="279" t="s">
        <v>1999</v>
      </c>
    </row>
    <row r="63" spans="1:24" s="280" customFormat="1" ht="27" x14ac:dyDescent="0.2">
      <c r="A63" s="274" t="s">
        <v>1857</v>
      </c>
      <c r="B63" s="275" t="s">
        <v>636</v>
      </c>
      <c r="C63" s="274" t="s">
        <v>744</v>
      </c>
      <c r="D63" s="275" t="s">
        <v>579</v>
      </c>
      <c r="E63" s="275" t="s">
        <v>1864</v>
      </c>
      <c r="F63" s="274" t="s">
        <v>1319</v>
      </c>
      <c r="G63" s="276">
        <v>147096.7600000001</v>
      </c>
      <c r="H63" s="277" t="s">
        <v>1868</v>
      </c>
      <c r="I63" s="276">
        <v>0</v>
      </c>
      <c r="J63" s="276">
        <v>147096.7600000001</v>
      </c>
      <c r="K63" s="276">
        <v>147096.7600000001</v>
      </c>
      <c r="L63" s="276">
        <v>147096.7600000001</v>
      </c>
      <c r="M63" s="276">
        <v>147096.7600000001</v>
      </c>
      <c r="N63" s="278">
        <v>100</v>
      </c>
      <c r="O63" s="278">
        <v>100</v>
      </c>
      <c r="P63" s="275"/>
      <c r="Q63" s="274" t="s">
        <v>743</v>
      </c>
      <c r="R63" s="274" t="s">
        <v>733</v>
      </c>
      <c r="S63" s="274" t="s">
        <v>733</v>
      </c>
      <c r="T63" s="274" t="s">
        <v>475</v>
      </c>
      <c r="U63" s="274" t="s">
        <v>1013</v>
      </c>
      <c r="V63" s="274" t="s">
        <v>1013</v>
      </c>
      <c r="W63" s="274" t="s">
        <v>1051</v>
      </c>
      <c r="X63" s="279" t="s">
        <v>1999</v>
      </c>
    </row>
    <row r="64" spans="1:24" s="280" customFormat="1" ht="27" x14ac:dyDescent="0.2">
      <c r="A64" s="274" t="s">
        <v>1869</v>
      </c>
      <c r="B64" s="275" t="s">
        <v>154</v>
      </c>
      <c r="C64" s="274" t="s">
        <v>561</v>
      </c>
      <c r="D64" s="275" t="s">
        <v>562</v>
      </c>
      <c r="E64" s="275" t="s">
        <v>1870</v>
      </c>
      <c r="F64" s="274" t="s">
        <v>1319</v>
      </c>
      <c r="G64" s="276">
        <v>615825.78000000026</v>
      </c>
      <c r="H64" s="277" t="s">
        <v>1871</v>
      </c>
      <c r="I64" s="276">
        <v>0</v>
      </c>
      <c r="J64" s="276">
        <v>615825.78000000026</v>
      </c>
      <c r="K64" s="276">
        <v>615825.78000000026</v>
      </c>
      <c r="L64" s="276">
        <v>615825.78000000026</v>
      </c>
      <c r="M64" s="276">
        <v>615825.78000000026</v>
      </c>
      <c r="N64" s="278">
        <v>100</v>
      </c>
      <c r="O64" s="278">
        <v>100</v>
      </c>
      <c r="P64" s="275" t="s">
        <v>745</v>
      </c>
      <c r="Q64" s="274" t="s">
        <v>563</v>
      </c>
      <c r="R64" s="274" t="s">
        <v>686</v>
      </c>
      <c r="S64" s="274" t="s">
        <v>686</v>
      </c>
      <c r="T64" s="274" t="s">
        <v>487</v>
      </c>
      <c r="U64" s="274" t="s">
        <v>525</v>
      </c>
      <c r="V64" s="274" t="s">
        <v>746</v>
      </c>
      <c r="W64" s="274" t="s">
        <v>551</v>
      </c>
      <c r="X64" s="279" t="s">
        <v>1999</v>
      </c>
    </row>
    <row r="65" spans="1:24" s="280" customFormat="1" ht="27" x14ac:dyDescent="0.2">
      <c r="A65" s="274" t="s">
        <v>1869</v>
      </c>
      <c r="B65" s="275" t="s">
        <v>154</v>
      </c>
      <c r="C65" s="274" t="s">
        <v>220</v>
      </c>
      <c r="D65" s="275" t="s">
        <v>564</v>
      </c>
      <c r="E65" s="275" t="s">
        <v>1872</v>
      </c>
      <c r="F65" s="274" t="s">
        <v>1319</v>
      </c>
      <c r="G65" s="276">
        <v>632669.52000000025</v>
      </c>
      <c r="H65" s="277" t="s">
        <v>1873</v>
      </c>
      <c r="I65" s="276">
        <v>0</v>
      </c>
      <c r="J65" s="276">
        <v>632669.52000000025</v>
      </c>
      <c r="K65" s="276">
        <v>632669.52000000025</v>
      </c>
      <c r="L65" s="276">
        <v>632669.52000000025</v>
      </c>
      <c r="M65" s="276">
        <v>632669.52000000025</v>
      </c>
      <c r="N65" s="278">
        <v>100</v>
      </c>
      <c r="O65" s="278">
        <v>100</v>
      </c>
      <c r="P65" s="275" t="s">
        <v>745</v>
      </c>
      <c r="Q65" s="274" t="s">
        <v>563</v>
      </c>
      <c r="R65" s="274" t="s">
        <v>686</v>
      </c>
      <c r="S65" s="274" t="s">
        <v>686</v>
      </c>
      <c r="T65" s="274" t="s">
        <v>487</v>
      </c>
      <c r="U65" s="274" t="s">
        <v>746</v>
      </c>
      <c r="V65" s="274" t="s">
        <v>746</v>
      </c>
      <c r="W65" s="274" t="s">
        <v>485</v>
      </c>
      <c r="X65" s="279" t="s">
        <v>1999</v>
      </c>
    </row>
    <row r="66" spans="1:24" s="280" customFormat="1" ht="36" x14ac:dyDescent="0.2">
      <c r="A66" s="274" t="s">
        <v>1869</v>
      </c>
      <c r="B66" s="275" t="s">
        <v>154</v>
      </c>
      <c r="C66" s="274" t="s">
        <v>565</v>
      </c>
      <c r="D66" s="275" t="s">
        <v>566</v>
      </c>
      <c r="E66" s="275" t="s">
        <v>1874</v>
      </c>
      <c r="F66" s="274" t="s">
        <v>1319</v>
      </c>
      <c r="G66" s="276">
        <v>32270.269999999997</v>
      </c>
      <c r="H66" s="277" t="s">
        <v>1875</v>
      </c>
      <c r="I66" s="276">
        <v>0</v>
      </c>
      <c r="J66" s="276">
        <v>32270.269999999997</v>
      </c>
      <c r="K66" s="276">
        <v>32270.269999999997</v>
      </c>
      <c r="L66" s="276">
        <v>32270.269999999997</v>
      </c>
      <c r="M66" s="276">
        <v>32270.269999999997</v>
      </c>
      <c r="N66" s="278">
        <v>100</v>
      </c>
      <c r="O66" s="278">
        <v>100</v>
      </c>
      <c r="P66" s="275" t="s">
        <v>747</v>
      </c>
      <c r="Q66" s="274" t="s">
        <v>563</v>
      </c>
      <c r="R66" s="274" t="s">
        <v>686</v>
      </c>
      <c r="S66" s="274" t="s">
        <v>686</v>
      </c>
      <c r="T66" s="274" t="s">
        <v>567</v>
      </c>
      <c r="U66" s="274" t="s">
        <v>748</v>
      </c>
      <c r="V66" s="274" t="s">
        <v>748</v>
      </c>
      <c r="W66" s="274" t="s">
        <v>950</v>
      </c>
      <c r="X66" s="279" t="s">
        <v>1999</v>
      </c>
    </row>
    <row r="67" spans="1:24" s="280" customFormat="1" ht="36" x14ac:dyDescent="0.2">
      <c r="A67" s="274" t="s">
        <v>1869</v>
      </c>
      <c r="B67" s="275" t="s">
        <v>154</v>
      </c>
      <c r="C67" s="274" t="s">
        <v>222</v>
      </c>
      <c r="D67" s="275" t="s">
        <v>568</v>
      </c>
      <c r="E67" s="275" t="s">
        <v>1876</v>
      </c>
      <c r="F67" s="274" t="s">
        <v>1319</v>
      </c>
      <c r="G67" s="276">
        <v>35205.470000000008</v>
      </c>
      <c r="H67" s="277" t="s">
        <v>1875</v>
      </c>
      <c r="I67" s="276">
        <v>0</v>
      </c>
      <c r="J67" s="276">
        <v>35205.470000000008</v>
      </c>
      <c r="K67" s="276">
        <v>35205.470000000008</v>
      </c>
      <c r="L67" s="276">
        <v>35205.470000000008</v>
      </c>
      <c r="M67" s="276">
        <v>35205.470000000008</v>
      </c>
      <c r="N67" s="278">
        <v>100</v>
      </c>
      <c r="O67" s="278">
        <v>100</v>
      </c>
      <c r="P67" s="275" t="s">
        <v>747</v>
      </c>
      <c r="Q67" s="274" t="s">
        <v>563</v>
      </c>
      <c r="R67" s="274" t="s">
        <v>686</v>
      </c>
      <c r="S67" s="274" t="s">
        <v>686</v>
      </c>
      <c r="T67" s="274" t="s">
        <v>567</v>
      </c>
      <c r="U67" s="274" t="s">
        <v>748</v>
      </c>
      <c r="V67" s="274" t="s">
        <v>748</v>
      </c>
      <c r="W67" s="274" t="s">
        <v>950</v>
      </c>
      <c r="X67" s="279" t="s">
        <v>1999</v>
      </c>
    </row>
    <row r="68" spans="1:24" s="280" customFormat="1" ht="36" x14ac:dyDescent="0.2">
      <c r="A68" s="274" t="s">
        <v>1869</v>
      </c>
      <c r="B68" s="275" t="s">
        <v>154</v>
      </c>
      <c r="C68" s="274" t="s">
        <v>223</v>
      </c>
      <c r="D68" s="275" t="s">
        <v>569</v>
      </c>
      <c r="E68" s="275" t="s">
        <v>1876</v>
      </c>
      <c r="F68" s="274" t="s">
        <v>1319</v>
      </c>
      <c r="G68" s="276">
        <v>35205.470000000008</v>
      </c>
      <c r="H68" s="277" t="s">
        <v>1875</v>
      </c>
      <c r="I68" s="276">
        <v>0</v>
      </c>
      <c r="J68" s="276">
        <v>35205.470000000008</v>
      </c>
      <c r="K68" s="276">
        <v>35205.470000000008</v>
      </c>
      <c r="L68" s="276">
        <v>35205.470000000008</v>
      </c>
      <c r="M68" s="276">
        <v>35205.470000000008</v>
      </c>
      <c r="N68" s="278">
        <v>100</v>
      </c>
      <c r="O68" s="278">
        <v>100</v>
      </c>
      <c r="P68" s="275" t="s">
        <v>747</v>
      </c>
      <c r="Q68" s="274" t="s">
        <v>570</v>
      </c>
      <c r="R68" s="274" t="s">
        <v>517</v>
      </c>
      <c r="S68" s="274" t="s">
        <v>517</v>
      </c>
      <c r="T68" s="274" t="s">
        <v>571</v>
      </c>
      <c r="U68" s="274" t="s">
        <v>592</v>
      </c>
      <c r="V68" s="274" t="s">
        <v>592</v>
      </c>
      <c r="W68" s="274" t="s">
        <v>950</v>
      </c>
      <c r="X68" s="279" t="s">
        <v>1999</v>
      </c>
    </row>
    <row r="69" spans="1:24" s="280" customFormat="1" ht="36" x14ac:dyDescent="0.2">
      <c r="A69" s="274" t="s">
        <v>1869</v>
      </c>
      <c r="B69" s="275" t="s">
        <v>154</v>
      </c>
      <c r="C69" s="274" t="s">
        <v>224</v>
      </c>
      <c r="D69" s="275" t="s">
        <v>566</v>
      </c>
      <c r="E69" s="275" t="s">
        <v>1877</v>
      </c>
      <c r="F69" s="274" t="s">
        <v>1319</v>
      </c>
      <c r="G69" s="276">
        <v>34203.180000000008</v>
      </c>
      <c r="H69" s="277" t="s">
        <v>1875</v>
      </c>
      <c r="I69" s="276">
        <v>0</v>
      </c>
      <c r="J69" s="276">
        <v>34203.180000000008</v>
      </c>
      <c r="K69" s="276">
        <v>34203.180000000008</v>
      </c>
      <c r="L69" s="276">
        <v>34203.180000000008</v>
      </c>
      <c r="M69" s="276">
        <v>34203.180000000008</v>
      </c>
      <c r="N69" s="278">
        <v>100</v>
      </c>
      <c r="O69" s="278">
        <v>100</v>
      </c>
      <c r="P69" s="275" t="s">
        <v>747</v>
      </c>
      <c r="Q69" s="274" t="s">
        <v>570</v>
      </c>
      <c r="R69" s="274" t="s">
        <v>517</v>
      </c>
      <c r="S69" s="274" t="s">
        <v>517</v>
      </c>
      <c r="T69" s="274" t="s">
        <v>571</v>
      </c>
      <c r="U69" s="274" t="s">
        <v>592</v>
      </c>
      <c r="V69" s="274" t="s">
        <v>592</v>
      </c>
      <c r="W69" s="274" t="s">
        <v>950</v>
      </c>
      <c r="X69" s="279" t="s">
        <v>1999</v>
      </c>
    </row>
    <row r="70" spans="1:24" s="280" customFormat="1" ht="36" x14ac:dyDescent="0.2">
      <c r="A70" s="274" t="s">
        <v>1869</v>
      </c>
      <c r="B70" s="275" t="s">
        <v>154</v>
      </c>
      <c r="C70" s="274" t="s">
        <v>225</v>
      </c>
      <c r="D70" s="275" t="s">
        <v>572</v>
      </c>
      <c r="E70" s="275" t="s">
        <v>1803</v>
      </c>
      <c r="F70" s="274" t="s">
        <v>1319</v>
      </c>
      <c r="G70" s="276">
        <v>41022.089999999997</v>
      </c>
      <c r="H70" s="277" t="s">
        <v>1875</v>
      </c>
      <c r="I70" s="276">
        <v>0</v>
      </c>
      <c r="J70" s="276">
        <v>41022.089999999997</v>
      </c>
      <c r="K70" s="276">
        <v>41022.089999999997</v>
      </c>
      <c r="L70" s="276">
        <v>41022.089999999997</v>
      </c>
      <c r="M70" s="276">
        <v>41022.089999999997</v>
      </c>
      <c r="N70" s="278">
        <v>100</v>
      </c>
      <c r="O70" s="278">
        <v>100</v>
      </c>
      <c r="P70" s="275" t="s">
        <v>747</v>
      </c>
      <c r="Q70" s="274" t="s">
        <v>570</v>
      </c>
      <c r="R70" s="274" t="s">
        <v>517</v>
      </c>
      <c r="S70" s="274" t="s">
        <v>517</v>
      </c>
      <c r="T70" s="274" t="s">
        <v>571</v>
      </c>
      <c r="U70" s="274" t="s">
        <v>592</v>
      </c>
      <c r="V70" s="274" t="s">
        <v>592</v>
      </c>
      <c r="W70" s="274" t="s">
        <v>1878</v>
      </c>
      <c r="X70" s="279" t="s">
        <v>1999</v>
      </c>
    </row>
    <row r="71" spans="1:24" s="280" customFormat="1" ht="36" x14ac:dyDescent="0.2">
      <c r="A71" s="274" t="s">
        <v>1869</v>
      </c>
      <c r="B71" s="275" t="s">
        <v>154</v>
      </c>
      <c r="C71" s="274" t="s">
        <v>749</v>
      </c>
      <c r="D71" s="275" t="s">
        <v>750</v>
      </c>
      <c r="E71" s="275" t="s">
        <v>1803</v>
      </c>
      <c r="F71" s="274" t="s">
        <v>1319</v>
      </c>
      <c r="G71" s="276">
        <v>348391.21000000008</v>
      </c>
      <c r="H71" s="277" t="s">
        <v>1879</v>
      </c>
      <c r="I71" s="276">
        <v>0</v>
      </c>
      <c r="J71" s="276">
        <v>348391.21000000008</v>
      </c>
      <c r="K71" s="276">
        <v>348391.21000000008</v>
      </c>
      <c r="L71" s="276">
        <v>348391.21000000008</v>
      </c>
      <c r="M71" s="276">
        <v>348391.21000000008</v>
      </c>
      <c r="N71" s="278">
        <v>100</v>
      </c>
      <c r="O71" s="278">
        <v>100</v>
      </c>
      <c r="P71" s="275"/>
      <c r="Q71" s="274" t="s">
        <v>577</v>
      </c>
      <c r="R71" s="274" t="s">
        <v>762</v>
      </c>
      <c r="S71" s="274" t="s">
        <v>762</v>
      </c>
      <c r="T71" s="274" t="s">
        <v>605</v>
      </c>
      <c r="U71" s="274" t="s">
        <v>1020</v>
      </c>
      <c r="V71" s="274" t="s">
        <v>1020</v>
      </c>
      <c r="W71" s="274" t="s">
        <v>955</v>
      </c>
      <c r="X71" s="279" t="s">
        <v>2000</v>
      </c>
    </row>
    <row r="72" spans="1:24" s="280" customFormat="1" ht="135" x14ac:dyDescent="0.2">
      <c r="A72" s="274" t="s">
        <v>1869</v>
      </c>
      <c r="B72" s="275" t="s">
        <v>154</v>
      </c>
      <c r="C72" s="274" t="s">
        <v>673</v>
      </c>
      <c r="D72" s="275" t="s">
        <v>1527</v>
      </c>
      <c r="E72" s="275" t="s">
        <v>1876</v>
      </c>
      <c r="F72" s="274" t="s">
        <v>1528</v>
      </c>
      <c r="G72" s="276">
        <v>12944109.249999998</v>
      </c>
      <c r="H72" s="277" t="s">
        <v>1880</v>
      </c>
      <c r="I72" s="276">
        <v>0</v>
      </c>
      <c r="J72" s="276">
        <v>12944109.249999998</v>
      </c>
      <c r="K72" s="276">
        <v>12944109.249999998</v>
      </c>
      <c r="L72" s="276">
        <v>12944109.249999998</v>
      </c>
      <c r="M72" s="276">
        <v>12944109.249999998</v>
      </c>
      <c r="N72" s="278">
        <v>100</v>
      </c>
      <c r="O72" s="278">
        <v>78</v>
      </c>
      <c r="P72" s="275" t="s">
        <v>1881</v>
      </c>
      <c r="Q72" s="274" t="s">
        <v>743</v>
      </c>
      <c r="R72" s="274" t="s">
        <v>946</v>
      </c>
      <c r="S72" s="274" t="s">
        <v>946</v>
      </c>
      <c r="T72" s="274" t="s">
        <v>1021</v>
      </c>
      <c r="U72" s="274" t="s">
        <v>1164</v>
      </c>
      <c r="V72" s="274" t="s">
        <v>1164</v>
      </c>
      <c r="W72" s="274" t="s">
        <v>1181</v>
      </c>
      <c r="X72" s="279" t="s">
        <v>2001</v>
      </c>
    </row>
    <row r="73" spans="1:24" s="280" customFormat="1" ht="36" x14ac:dyDescent="0.2">
      <c r="A73" s="274" t="s">
        <v>1869</v>
      </c>
      <c r="B73" s="275" t="s">
        <v>154</v>
      </c>
      <c r="C73" s="274" t="s">
        <v>751</v>
      </c>
      <c r="D73" s="275" t="s">
        <v>752</v>
      </c>
      <c r="E73" s="275" t="s">
        <v>1882</v>
      </c>
      <c r="F73" s="274" t="s">
        <v>1319</v>
      </c>
      <c r="G73" s="276">
        <v>449136.58000000007</v>
      </c>
      <c r="H73" s="277" t="s">
        <v>1883</v>
      </c>
      <c r="I73" s="276">
        <v>0</v>
      </c>
      <c r="J73" s="276">
        <v>449136.58000000007</v>
      </c>
      <c r="K73" s="276">
        <v>449136.58000000007</v>
      </c>
      <c r="L73" s="276">
        <v>449136.58000000007</v>
      </c>
      <c r="M73" s="276">
        <v>449136.58000000007</v>
      </c>
      <c r="N73" s="278">
        <v>100</v>
      </c>
      <c r="O73" s="278">
        <v>100</v>
      </c>
      <c r="P73" s="275" t="s">
        <v>642</v>
      </c>
      <c r="Q73" s="274" t="s">
        <v>605</v>
      </c>
      <c r="R73" s="274" t="s">
        <v>605</v>
      </c>
      <c r="S73" s="274" t="s">
        <v>605</v>
      </c>
      <c r="T73" s="274" t="s">
        <v>753</v>
      </c>
      <c r="U73" s="274" t="s">
        <v>753</v>
      </c>
      <c r="V73" s="274" t="s">
        <v>753</v>
      </c>
      <c r="W73" s="274" t="s">
        <v>1181</v>
      </c>
      <c r="X73" s="279" t="s">
        <v>1999</v>
      </c>
    </row>
    <row r="74" spans="1:24" s="280" customFormat="1" ht="72" x14ac:dyDescent="0.2">
      <c r="A74" s="274" t="s">
        <v>1884</v>
      </c>
      <c r="B74" s="275" t="s">
        <v>146</v>
      </c>
      <c r="C74" s="274" t="s">
        <v>204</v>
      </c>
      <c r="D74" s="275" t="s">
        <v>573</v>
      </c>
      <c r="E74" s="275" t="s">
        <v>1876</v>
      </c>
      <c r="F74" s="274" t="s">
        <v>1319</v>
      </c>
      <c r="G74" s="276">
        <v>2166277.4100000006</v>
      </c>
      <c r="H74" s="277" t="s">
        <v>1885</v>
      </c>
      <c r="I74" s="276">
        <v>0</v>
      </c>
      <c r="J74" s="276">
        <v>2166277.4100000006</v>
      </c>
      <c r="K74" s="276">
        <v>2166277.4100000006</v>
      </c>
      <c r="L74" s="276">
        <v>2166277.4100000006</v>
      </c>
      <c r="M74" s="276">
        <v>2166277.4100000006</v>
      </c>
      <c r="N74" s="278">
        <v>100</v>
      </c>
      <c r="O74" s="278">
        <v>100</v>
      </c>
      <c r="P74" s="275" t="s">
        <v>1886</v>
      </c>
      <c r="Q74" s="274" t="s">
        <v>513</v>
      </c>
      <c r="R74" s="274" t="s">
        <v>574</v>
      </c>
      <c r="S74" s="274" t="s">
        <v>574</v>
      </c>
      <c r="T74" s="274" t="s">
        <v>481</v>
      </c>
      <c r="U74" s="274" t="s">
        <v>638</v>
      </c>
      <c r="V74" s="274" t="s">
        <v>638</v>
      </c>
      <c r="W74" s="274" t="s">
        <v>754</v>
      </c>
      <c r="X74" s="279" t="s">
        <v>1999</v>
      </c>
    </row>
    <row r="75" spans="1:24" s="280" customFormat="1" ht="81" x14ac:dyDescent="0.2">
      <c r="A75" s="274" t="s">
        <v>1884</v>
      </c>
      <c r="B75" s="275" t="s">
        <v>146</v>
      </c>
      <c r="C75" s="274" t="s">
        <v>226</v>
      </c>
      <c r="D75" s="275" t="s">
        <v>575</v>
      </c>
      <c r="E75" s="275" t="s">
        <v>1876</v>
      </c>
      <c r="F75" s="274" t="s">
        <v>1319</v>
      </c>
      <c r="G75" s="276">
        <v>2181830.3200000008</v>
      </c>
      <c r="H75" s="277" t="s">
        <v>1887</v>
      </c>
      <c r="I75" s="276">
        <v>0</v>
      </c>
      <c r="J75" s="276">
        <v>2181830.3200000008</v>
      </c>
      <c r="K75" s="276">
        <v>2181830.3200000008</v>
      </c>
      <c r="L75" s="276">
        <v>2181830.3200000008</v>
      </c>
      <c r="M75" s="276">
        <v>2181830.3200000008</v>
      </c>
      <c r="N75" s="278">
        <v>100</v>
      </c>
      <c r="O75" s="278">
        <v>90</v>
      </c>
      <c r="P75" s="275" t="s">
        <v>755</v>
      </c>
      <c r="Q75" s="274" t="s">
        <v>576</v>
      </c>
      <c r="R75" s="274" t="s">
        <v>756</v>
      </c>
      <c r="S75" s="274" t="s">
        <v>756</v>
      </c>
      <c r="T75" s="274" t="s">
        <v>503</v>
      </c>
      <c r="U75" s="274" t="s">
        <v>757</v>
      </c>
      <c r="V75" s="274" t="s">
        <v>757</v>
      </c>
      <c r="W75" s="274" t="s">
        <v>1888</v>
      </c>
      <c r="X75" s="279" t="s">
        <v>2002</v>
      </c>
    </row>
    <row r="76" spans="1:24" s="280" customFormat="1" ht="81" x14ac:dyDescent="0.2">
      <c r="A76" s="274" t="s">
        <v>1884</v>
      </c>
      <c r="B76" s="275" t="s">
        <v>146</v>
      </c>
      <c r="C76" s="274" t="s">
        <v>227</v>
      </c>
      <c r="D76" s="275" t="s">
        <v>1533</v>
      </c>
      <c r="E76" s="275" t="s">
        <v>1803</v>
      </c>
      <c r="F76" s="274" t="s">
        <v>1319</v>
      </c>
      <c r="G76" s="276">
        <v>934793.73000000021</v>
      </c>
      <c r="H76" s="277" t="s">
        <v>1889</v>
      </c>
      <c r="I76" s="276">
        <v>0</v>
      </c>
      <c r="J76" s="276">
        <v>934793.73000000021</v>
      </c>
      <c r="K76" s="276">
        <v>934793.73000000021</v>
      </c>
      <c r="L76" s="276">
        <v>934793.73000000021</v>
      </c>
      <c r="M76" s="276">
        <v>934793.73000000021</v>
      </c>
      <c r="N76" s="278">
        <v>100</v>
      </c>
      <c r="O76" s="278">
        <v>100</v>
      </c>
      <c r="P76" s="275" t="s">
        <v>642</v>
      </c>
      <c r="Q76" s="274" t="s">
        <v>576</v>
      </c>
      <c r="R76" s="274" t="s">
        <v>756</v>
      </c>
      <c r="S76" s="274" t="s">
        <v>756</v>
      </c>
      <c r="T76" s="274" t="s">
        <v>577</v>
      </c>
      <c r="U76" s="274" t="s">
        <v>758</v>
      </c>
      <c r="V76" s="274" t="s">
        <v>758</v>
      </c>
      <c r="W76" s="274" t="s">
        <v>551</v>
      </c>
      <c r="X76" s="279" t="s">
        <v>1999</v>
      </c>
    </row>
    <row r="77" spans="1:24" s="280" customFormat="1" ht="36" x14ac:dyDescent="0.2">
      <c r="A77" s="274" t="s">
        <v>1884</v>
      </c>
      <c r="B77" s="275" t="s">
        <v>146</v>
      </c>
      <c r="C77" s="274" t="s">
        <v>759</v>
      </c>
      <c r="D77" s="275" t="s">
        <v>760</v>
      </c>
      <c r="E77" s="275" t="s">
        <v>1803</v>
      </c>
      <c r="F77" s="274" t="s">
        <v>1319</v>
      </c>
      <c r="G77" s="276">
        <v>1354652.63</v>
      </c>
      <c r="H77" s="277" t="s">
        <v>1890</v>
      </c>
      <c r="I77" s="276">
        <v>0</v>
      </c>
      <c r="J77" s="276">
        <v>1354652.63</v>
      </c>
      <c r="K77" s="276">
        <v>1354652.63</v>
      </c>
      <c r="L77" s="276">
        <v>1354652.63</v>
      </c>
      <c r="M77" s="276">
        <v>1354652.63</v>
      </c>
      <c r="N77" s="278">
        <v>100</v>
      </c>
      <c r="O77" s="278">
        <v>100</v>
      </c>
      <c r="P77" s="275" t="s">
        <v>745</v>
      </c>
      <c r="Q77" s="274" t="s">
        <v>577</v>
      </c>
      <c r="R77" s="274" t="s">
        <v>762</v>
      </c>
      <c r="S77" s="274" t="s">
        <v>762</v>
      </c>
      <c r="T77" s="274" t="s">
        <v>475</v>
      </c>
      <c r="U77" s="274" t="s">
        <v>1011</v>
      </c>
      <c r="V77" s="274" t="s">
        <v>1011</v>
      </c>
      <c r="W77" s="274" t="s">
        <v>955</v>
      </c>
      <c r="X77" s="279" t="s">
        <v>2000</v>
      </c>
    </row>
    <row r="78" spans="1:24" s="280" customFormat="1" ht="54" x14ac:dyDescent="0.2">
      <c r="A78" s="274" t="s">
        <v>1884</v>
      </c>
      <c r="B78" s="275" t="s">
        <v>146</v>
      </c>
      <c r="C78" s="274" t="s">
        <v>679</v>
      </c>
      <c r="D78" s="275" t="s">
        <v>761</v>
      </c>
      <c r="E78" s="275" t="s">
        <v>1800</v>
      </c>
      <c r="F78" s="274" t="s">
        <v>1534</v>
      </c>
      <c r="G78" s="276">
        <v>12916325.619999999</v>
      </c>
      <c r="H78" s="277" t="s">
        <v>1891</v>
      </c>
      <c r="I78" s="276">
        <v>0</v>
      </c>
      <c r="J78" s="276">
        <v>12916325.619999999</v>
      </c>
      <c r="K78" s="276">
        <v>12916325.619999999</v>
      </c>
      <c r="L78" s="276">
        <v>12916325.619999999</v>
      </c>
      <c r="M78" s="276">
        <v>12916325.619999999</v>
      </c>
      <c r="N78" s="278">
        <v>100</v>
      </c>
      <c r="O78" s="278">
        <v>55</v>
      </c>
      <c r="P78" s="275" t="s">
        <v>1886</v>
      </c>
      <c r="Q78" s="274" t="s">
        <v>762</v>
      </c>
      <c r="R78" s="274" t="s">
        <v>1020</v>
      </c>
      <c r="S78" s="274" t="s">
        <v>1020</v>
      </c>
      <c r="T78" s="274" t="s">
        <v>763</v>
      </c>
      <c r="U78" s="274" t="s">
        <v>1165</v>
      </c>
      <c r="V78" s="274" t="s">
        <v>1165</v>
      </c>
      <c r="W78" s="274" t="s">
        <v>1181</v>
      </c>
      <c r="X78" s="279" t="s">
        <v>2003</v>
      </c>
    </row>
    <row r="79" spans="1:24" s="280" customFormat="1" ht="54" x14ac:dyDescent="0.2">
      <c r="A79" s="274" t="s">
        <v>1884</v>
      </c>
      <c r="B79" s="275" t="s">
        <v>146</v>
      </c>
      <c r="C79" s="274" t="s">
        <v>764</v>
      </c>
      <c r="D79" s="275" t="s">
        <v>765</v>
      </c>
      <c r="E79" s="275" t="s">
        <v>1800</v>
      </c>
      <c r="F79" s="274" t="s">
        <v>1319</v>
      </c>
      <c r="G79" s="276">
        <v>9080291.5200000014</v>
      </c>
      <c r="H79" s="277" t="s">
        <v>1892</v>
      </c>
      <c r="I79" s="276">
        <v>0</v>
      </c>
      <c r="J79" s="276">
        <v>9080291.5200000014</v>
      </c>
      <c r="K79" s="276">
        <v>9080291.5200000014</v>
      </c>
      <c r="L79" s="276">
        <v>9080291.5200000014</v>
      </c>
      <c r="M79" s="276">
        <v>9080291.5200000014</v>
      </c>
      <c r="N79" s="278">
        <v>100</v>
      </c>
      <c r="O79" s="278">
        <v>55</v>
      </c>
      <c r="P79" s="275"/>
      <c r="Q79" s="274" t="s">
        <v>762</v>
      </c>
      <c r="R79" s="274" t="s">
        <v>1020</v>
      </c>
      <c r="S79" s="274" t="s">
        <v>1020</v>
      </c>
      <c r="T79" s="274" t="s">
        <v>763</v>
      </c>
      <c r="U79" s="274" t="s">
        <v>1165</v>
      </c>
      <c r="V79" s="274" t="s">
        <v>1165</v>
      </c>
      <c r="W79" s="274" t="s">
        <v>1181</v>
      </c>
      <c r="X79" s="279" t="s">
        <v>2000</v>
      </c>
    </row>
    <row r="80" spans="1:24" s="280" customFormat="1" ht="36" x14ac:dyDescent="0.2">
      <c r="A80" s="274" t="s">
        <v>1884</v>
      </c>
      <c r="B80" s="275" t="s">
        <v>146</v>
      </c>
      <c r="C80" s="274" t="s">
        <v>1022</v>
      </c>
      <c r="D80" s="275" t="s">
        <v>1023</v>
      </c>
      <c r="E80" s="275" t="s">
        <v>1803</v>
      </c>
      <c r="F80" s="274" t="s">
        <v>1319</v>
      </c>
      <c r="G80" s="276">
        <v>5405576.8700000001</v>
      </c>
      <c r="H80" s="277" t="s">
        <v>1893</v>
      </c>
      <c r="I80" s="276">
        <v>0</v>
      </c>
      <c r="J80" s="276">
        <v>5405576.8700000001</v>
      </c>
      <c r="K80" s="276">
        <v>5405576.8700000001</v>
      </c>
      <c r="L80" s="276">
        <v>5405576.8700000001</v>
      </c>
      <c r="M80" s="276">
        <v>5405576.8700000001</v>
      </c>
      <c r="N80" s="278">
        <v>100</v>
      </c>
      <c r="O80" s="278">
        <v>100</v>
      </c>
      <c r="P80" s="275"/>
      <c r="Q80" s="274" t="s">
        <v>1024</v>
      </c>
      <c r="R80" s="274" t="s">
        <v>1024</v>
      </c>
      <c r="S80" s="274" t="s">
        <v>1024</v>
      </c>
      <c r="T80" s="274" t="s">
        <v>1025</v>
      </c>
      <c r="U80" s="274" t="s">
        <v>1535</v>
      </c>
      <c r="V80" s="274" t="s">
        <v>1535</v>
      </c>
      <c r="W80" s="274" t="s">
        <v>1181</v>
      </c>
      <c r="X80" s="279"/>
    </row>
    <row r="81" spans="1:24" s="280" customFormat="1" ht="36" x14ac:dyDescent="0.2">
      <c r="A81" s="274" t="s">
        <v>1884</v>
      </c>
      <c r="B81" s="275" t="s">
        <v>146</v>
      </c>
      <c r="C81" s="274" t="s">
        <v>1026</v>
      </c>
      <c r="D81" s="275" t="s">
        <v>1027</v>
      </c>
      <c r="E81" s="275" t="s">
        <v>1894</v>
      </c>
      <c r="F81" s="274" t="s">
        <v>1319</v>
      </c>
      <c r="G81" s="276">
        <v>1823014.1000000008</v>
      </c>
      <c r="H81" s="277" t="s">
        <v>1895</v>
      </c>
      <c r="I81" s="276">
        <v>0</v>
      </c>
      <c r="J81" s="276">
        <v>1823014.1000000008</v>
      </c>
      <c r="K81" s="276">
        <v>1823014.1000000008</v>
      </c>
      <c r="L81" s="276">
        <v>1823014.1000000008</v>
      </c>
      <c r="M81" s="276">
        <v>1823014.1000000008</v>
      </c>
      <c r="N81" s="278">
        <v>100</v>
      </c>
      <c r="O81" s="278">
        <v>100</v>
      </c>
      <c r="P81" s="275" t="s">
        <v>642</v>
      </c>
      <c r="Q81" s="274" t="s">
        <v>1028</v>
      </c>
      <c r="R81" s="274"/>
      <c r="S81" s="274" t="s">
        <v>1536</v>
      </c>
      <c r="T81" s="274" t="s">
        <v>1029</v>
      </c>
      <c r="U81" s="274" t="s">
        <v>1165</v>
      </c>
      <c r="V81" s="274" t="s">
        <v>1165</v>
      </c>
      <c r="W81" s="274" t="s">
        <v>1181</v>
      </c>
      <c r="X81" s="279" t="s">
        <v>1999</v>
      </c>
    </row>
    <row r="82" spans="1:24" s="280" customFormat="1" ht="45" x14ac:dyDescent="0.2">
      <c r="A82" s="274" t="s">
        <v>1896</v>
      </c>
      <c r="B82" s="275" t="s">
        <v>146</v>
      </c>
      <c r="C82" s="274" t="s">
        <v>1538</v>
      </c>
      <c r="D82" s="275" t="s">
        <v>1539</v>
      </c>
      <c r="E82" s="275" t="s">
        <v>1803</v>
      </c>
      <c r="F82" s="274" t="s">
        <v>584</v>
      </c>
      <c r="G82" s="276">
        <v>349569.9800000001</v>
      </c>
      <c r="H82" s="277" t="s">
        <v>1897</v>
      </c>
      <c r="I82" s="276">
        <v>0</v>
      </c>
      <c r="J82" s="276">
        <v>349569.9800000001</v>
      </c>
      <c r="K82" s="276">
        <v>349569.9800000001</v>
      </c>
      <c r="L82" s="276">
        <v>349569.9800000001</v>
      </c>
      <c r="M82" s="276">
        <v>349569.9800000001</v>
      </c>
      <c r="N82" s="278">
        <v>100</v>
      </c>
      <c r="O82" s="278">
        <v>0</v>
      </c>
      <c r="P82" s="275"/>
      <c r="Q82" s="274" t="s">
        <v>1541</v>
      </c>
      <c r="R82" s="274"/>
      <c r="S82" s="274" t="s">
        <v>1788</v>
      </c>
      <c r="T82" s="274" t="s">
        <v>559</v>
      </c>
      <c r="U82" s="274"/>
      <c r="V82" s="274" t="s">
        <v>1789</v>
      </c>
      <c r="W82" s="274" t="s">
        <v>1181</v>
      </c>
      <c r="X82" s="279" t="s">
        <v>1998</v>
      </c>
    </row>
    <row r="83" spans="1:24" s="280" customFormat="1" ht="45" x14ac:dyDescent="0.2">
      <c r="A83" s="274" t="s">
        <v>1884</v>
      </c>
      <c r="B83" s="275" t="s">
        <v>146</v>
      </c>
      <c r="C83" s="274" t="s">
        <v>1542</v>
      </c>
      <c r="D83" s="275" t="s">
        <v>1543</v>
      </c>
      <c r="E83" s="275" t="s">
        <v>1803</v>
      </c>
      <c r="F83" s="274" t="s">
        <v>1319</v>
      </c>
      <c r="G83" s="276">
        <v>75201.09</v>
      </c>
      <c r="H83" s="277" t="s">
        <v>1898</v>
      </c>
      <c r="I83" s="276">
        <v>0</v>
      </c>
      <c r="J83" s="276">
        <v>75201.09</v>
      </c>
      <c r="K83" s="276">
        <v>75201.09</v>
      </c>
      <c r="L83" s="276">
        <v>75201.09</v>
      </c>
      <c r="M83" s="276">
        <v>75201.09</v>
      </c>
      <c r="N83" s="278">
        <v>100</v>
      </c>
      <c r="O83" s="278">
        <v>0</v>
      </c>
      <c r="P83" s="275"/>
      <c r="Q83" s="274" t="s">
        <v>1010</v>
      </c>
      <c r="R83" s="274"/>
      <c r="S83" s="274" t="s">
        <v>1164</v>
      </c>
      <c r="T83" s="274" t="s">
        <v>1544</v>
      </c>
      <c r="U83" s="274"/>
      <c r="V83" s="274" t="s">
        <v>1544</v>
      </c>
      <c r="W83" s="274" t="s">
        <v>1181</v>
      </c>
      <c r="X83" s="279" t="s">
        <v>2000</v>
      </c>
    </row>
    <row r="84" spans="1:24" s="280" customFormat="1" ht="36" x14ac:dyDescent="0.2">
      <c r="A84" s="274" t="s">
        <v>1884</v>
      </c>
      <c r="B84" s="275" t="s">
        <v>146</v>
      </c>
      <c r="C84" s="274" t="s">
        <v>1545</v>
      </c>
      <c r="D84" s="275" t="s">
        <v>1546</v>
      </c>
      <c r="E84" s="275" t="s">
        <v>1803</v>
      </c>
      <c r="F84" s="274" t="s">
        <v>1319</v>
      </c>
      <c r="G84" s="276">
        <v>87120.290000000008</v>
      </c>
      <c r="H84" s="277" t="s">
        <v>1899</v>
      </c>
      <c r="I84" s="276">
        <v>0</v>
      </c>
      <c r="J84" s="276">
        <v>87120.290000000008</v>
      </c>
      <c r="K84" s="276">
        <v>87120.290000000008</v>
      </c>
      <c r="L84" s="276">
        <v>87120.290000000008</v>
      </c>
      <c r="M84" s="276">
        <v>87120.290000000008</v>
      </c>
      <c r="N84" s="278">
        <v>100</v>
      </c>
      <c r="O84" s="278">
        <v>0</v>
      </c>
      <c r="P84" s="275"/>
      <c r="Q84" s="274" t="s">
        <v>1010</v>
      </c>
      <c r="R84" s="274"/>
      <c r="S84" s="274" t="s">
        <v>1164</v>
      </c>
      <c r="T84" s="274" t="s">
        <v>1544</v>
      </c>
      <c r="U84" s="274"/>
      <c r="V84" s="274" t="s">
        <v>1544</v>
      </c>
      <c r="W84" s="274" t="s">
        <v>1181</v>
      </c>
      <c r="X84" s="279" t="s">
        <v>1999</v>
      </c>
    </row>
    <row r="85" spans="1:24" s="280" customFormat="1" ht="54" x14ac:dyDescent="0.2">
      <c r="A85" s="274" t="s">
        <v>1900</v>
      </c>
      <c r="B85" s="275" t="s">
        <v>439</v>
      </c>
      <c r="C85" s="274" t="s">
        <v>136</v>
      </c>
      <c r="D85" s="275" t="s">
        <v>578</v>
      </c>
      <c r="E85" s="275" t="s">
        <v>1803</v>
      </c>
      <c r="F85" s="274" t="s">
        <v>1319</v>
      </c>
      <c r="G85" s="276">
        <v>1999280.3300000008</v>
      </c>
      <c r="H85" s="277" t="s">
        <v>1901</v>
      </c>
      <c r="I85" s="276">
        <v>0</v>
      </c>
      <c r="J85" s="276">
        <v>1999280.3300000008</v>
      </c>
      <c r="K85" s="276">
        <v>1999280.3300000008</v>
      </c>
      <c r="L85" s="276">
        <v>1999280.3300000008</v>
      </c>
      <c r="M85" s="276">
        <v>1999280.3300000008</v>
      </c>
      <c r="N85" s="278">
        <v>100</v>
      </c>
      <c r="O85" s="278">
        <v>100</v>
      </c>
      <c r="P85" s="275" t="s">
        <v>639</v>
      </c>
      <c r="Q85" s="274" t="s">
        <v>513</v>
      </c>
      <c r="R85" s="274" t="s">
        <v>574</v>
      </c>
      <c r="S85" s="274" t="s">
        <v>574</v>
      </c>
      <c r="T85" s="274" t="s">
        <v>481</v>
      </c>
      <c r="U85" s="274" t="s">
        <v>638</v>
      </c>
      <c r="V85" s="274" t="s">
        <v>638</v>
      </c>
      <c r="W85" s="274" t="s">
        <v>946</v>
      </c>
      <c r="X85" s="279" t="s">
        <v>1999</v>
      </c>
    </row>
    <row r="86" spans="1:24" s="280" customFormat="1" ht="27" x14ac:dyDescent="0.2">
      <c r="A86" s="274" t="s">
        <v>1900</v>
      </c>
      <c r="B86" s="275" t="s">
        <v>439</v>
      </c>
      <c r="C86" s="274" t="s">
        <v>221</v>
      </c>
      <c r="D86" s="275" t="s">
        <v>579</v>
      </c>
      <c r="E86" s="275" t="s">
        <v>1902</v>
      </c>
      <c r="F86" s="274" t="s">
        <v>1319</v>
      </c>
      <c r="G86" s="276">
        <v>20976.330000000009</v>
      </c>
      <c r="H86" s="277" t="s">
        <v>1875</v>
      </c>
      <c r="I86" s="276">
        <v>0</v>
      </c>
      <c r="J86" s="276">
        <v>20976.330000000009</v>
      </c>
      <c r="K86" s="276">
        <v>20976.330000000009</v>
      </c>
      <c r="L86" s="276">
        <v>20976.330000000009</v>
      </c>
      <c r="M86" s="276">
        <v>20976.330000000009</v>
      </c>
      <c r="N86" s="278">
        <v>100</v>
      </c>
      <c r="O86" s="278">
        <v>100</v>
      </c>
      <c r="P86" s="275" t="s">
        <v>747</v>
      </c>
      <c r="Q86" s="274" t="s">
        <v>563</v>
      </c>
      <c r="R86" s="274" t="s">
        <v>686</v>
      </c>
      <c r="S86" s="274" t="s">
        <v>686</v>
      </c>
      <c r="T86" s="274" t="s">
        <v>567</v>
      </c>
      <c r="U86" s="274" t="s">
        <v>748</v>
      </c>
      <c r="V86" s="274" t="s">
        <v>748</v>
      </c>
      <c r="W86" s="274" t="s">
        <v>950</v>
      </c>
      <c r="X86" s="279" t="s">
        <v>1999</v>
      </c>
    </row>
    <row r="87" spans="1:24" s="280" customFormat="1" ht="36" x14ac:dyDescent="0.2">
      <c r="A87" s="274" t="s">
        <v>1900</v>
      </c>
      <c r="B87" s="275" t="s">
        <v>439</v>
      </c>
      <c r="C87" s="274" t="s">
        <v>766</v>
      </c>
      <c r="D87" s="275" t="s">
        <v>767</v>
      </c>
      <c r="E87" s="275" t="s">
        <v>1842</v>
      </c>
      <c r="F87" s="274" t="s">
        <v>1319</v>
      </c>
      <c r="G87" s="276">
        <v>1556947.9</v>
      </c>
      <c r="H87" s="277" t="s">
        <v>1903</v>
      </c>
      <c r="I87" s="276">
        <v>0</v>
      </c>
      <c r="J87" s="276">
        <v>1556947.9</v>
      </c>
      <c r="K87" s="276">
        <v>1556947.9</v>
      </c>
      <c r="L87" s="276">
        <v>1556947.9</v>
      </c>
      <c r="M87" s="276">
        <v>1556947.9</v>
      </c>
      <c r="N87" s="278">
        <v>100</v>
      </c>
      <c r="O87" s="278">
        <v>100</v>
      </c>
      <c r="P87" s="275"/>
      <c r="Q87" s="274" t="s">
        <v>519</v>
      </c>
      <c r="R87" s="274" t="s">
        <v>567</v>
      </c>
      <c r="S87" s="274" t="s">
        <v>567</v>
      </c>
      <c r="T87" s="274" t="s">
        <v>605</v>
      </c>
      <c r="U87" s="274" t="s">
        <v>768</v>
      </c>
      <c r="V87" s="274" t="s">
        <v>768</v>
      </c>
      <c r="W87" s="274" t="s">
        <v>995</v>
      </c>
      <c r="X87" s="279" t="s">
        <v>1999</v>
      </c>
    </row>
    <row r="88" spans="1:24" s="280" customFormat="1" ht="54" x14ac:dyDescent="0.2">
      <c r="A88" s="274" t="s">
        <v>1900</v>
      </c>
      <c r="B88" s="275" t="s">
        <v>439</v>
      </c>
      <c r="C88" s="274" t="s">
        <v>769</v>
      </c>
      <c r="D88" s="275" t="s">
        <v>770</v>
      </c>
      <c r="E88" s="275" t="s">
        <v>1904</v>
      </c>
      <c r="F88" s="274" t="s">
        <v>1319</v>
      </c>
      <c r="G88" s="276">
        <v>62274.8</v>
      </c>
      <c r="H88" s="277" t="s">
        <v>1905</v>
      </c>
      <c r="I88" s="276">
        <v>0</v>
      </c>
      <c r="J88" s="276">
        <v>62274.8</v>
      </c>
      <c r="K88" s="276">
        <v>62274.8</v>
      </c>
      <c r="L88" s="276">
        <v>62274.8</v>
      </c>
      <c r="M88" s="276">
        <v>62274.8</v>
      </c>
      <c r="N88" s="278">
        <v>100</v>
      </c>
      <c r="O88" s="278">
        <v>100</v>
      </c>
      <c r="P88" s="275"/>
      <c r="Q88" s="274" t="s">
        <v>519</v>
      </c>
      <c r="R88" s="274" t="s">
        <v>567</v>
      </c>
      <c r="S88" s="274" t="s">
        <v>567</v>
      </c>
      <c r="T88" s="274" t="s">
        <v>502</v>
      </c>
      <c r="U88" s="274" t="s">
        <v>494</v>
      </c>
      <c r="V88" s="274" t="s">
        <v>494</v>
      </c>
      <c r="W88" s="274" t="s">
        <v>959</v>
      </c>
      <c r="X88" s="279" t="s">
        <v>1999</v>
      </c>
    </row>
    <row r="89" spans="1:24" s="280" customFormat="1" ht="27" x14ac:dyDescent="0.2">
      <c r="A89" s="274" t="s">
        <v>1900</v>
      </c>
      <c r="B89" s="275" t="s">
        <v>439</v>
      </c>
      <c r="C89" s="274" t="s">
        <v>771</v>
      </c>
      <c r="D89" s="275" t="s">
        <v>579</v>
      </c>
      <c r="E89" s="275" t="s">
        <v>1842</v>
      </c>
      <c r="F89" s="274" t="s">
        <v>1319</v>
      </c>
      <c r="G89" s="276">
        <v>71664.37000000001</v>
      </c>
      <c r="H89" s="277" t="s">
        <v>1906</v>
      </c>
      <c r="I89" s="276">
        <v>0</v>
      </c>
      <c r="J89" s="276">
        <v>71664.37000000001</v>
      </c>
      <c r="K89" s="276">
        <v>71664.37000000001</v>
      </c>
      <c r="L89" s="276">
        <v>71664.37000000001</v>
      </c>
      <c r="M89" s="276">
        <v>71664.37000000001</v>
      </c>
      <c r="N89" s="278">
        <v>100</v>
      </c>
      <c r="O89" s="278">
        <v>100</v>
      </c>
      <c r="P89" s="275"/>
      <c r="Q89" s="274" t="s">
        <v>519</v>
      </c>
      <c r="R89" s="274" t="s">
        <v>567</v>
      </c>
      <c r="S89" s="274" t="s">
        <v>567</v>
      </c>
      <c r="T89" s="274" t="s">
        <v>502</v>
      </c>
      <c r="U89" s="274" t="s">
        <v>494</v>
      </c>
      <c r="V89" s="274" t="s">
        <v>494</v>
      </c>
      <c r="W89" s="274" t="s">
        <v>959</v>
      </c>
      <c r="X89" s="279" t="s">
        <v>1999</v>
      </c>
    </row>
    <row r="90" spans="1:24" s="280" customFormat="1" ht="27" x14ac:dyDescent="0.2">
      <c r="A90" s="274" t="s">
        <v>1900</v>
      </c>
      <c r="B90" s="275" t="s">
        <v>439</v>
      </c>
      <c r="C90" s="274" t="s">
        <v>772</v>
      </c>
      <c r="D90" s="275" t="s">
        <v>579</v>
      </c>
      <c r="E90" s="275" t="s">
        <v>1907</v>
      </c>
      <c r="F90" s="274" t="s">
        <v>1319</v>
      </c>
      <c r="G90" s="276">
        <v>45057.930000000008</v>
      </c>
      <c r="H90" s="277" t="s">
        <v>1908</v>
      </c>
      <c r="I90" s="276">
        <v>0</v>
      </c>
      <c r="J90" s="276">
        <v>45057.930000000008</v>
      </c>
      <c r="K90" s="276">
        <v>45057.930000000008</v>
      </c>
      <c r="L90" s="276">
        <v>45057.930000000008</v>
      </c>
      <c r="M90" s="276">
        <v>45057.930000000008</v>
      </c>
      <c r="N90" s="278">
        <v>100</v>
      </c>
      <c r="O90" s="278">
        <v>100</v>
      </c>
      <c r="P90" s="275"/>
      <c r="Q90" s="274" t="s">
        <v>519</v>
      </c>
      <c r="R90" s="274" t="s">
        <v>567</v>
      </c>
      <c r="S90" s="274" t="s">
        <v>567</v>
      </c>
      <c r="T90" s="274" t="s">
        <v>502</v>
      </c>
      <c r="U90" s="274" t="s">
        <v>494</v>
      </c>
      <c r="V90" s="274" t="s">
        <v>494</v>
      </c>
      <c r="W90" s="274" t="s">
        <v>959</v>
      </c>
      <c r="X90" s="279" t="s">
        <v>1999</v>
      </c>
    </row>
    <row r="91" spans="1:24" s="280" customFormat="1" ht="54" x14ac:dyDescent="0.2">
      <c r="A91" s="274" t="s">
        <v>1900</v>
      </c>
      <c r="B91" s="275" t="s">
        <v>439</v>
      </c>
      <c r="C91" s="274" t="s">
        <v>773</v>
      </c>
      <c r="D91" s="275" t="s">
        <v>1555</v>
      </c>
      <c r="E91" s="275" t="s">
        <v>1803</v>
      </c>
      <c r="F91" s="274" t="s">
        <v>1319</v>
      </c>
      <c r="G91" s="276">
        <v>1203016.68</v>
      </c>
      <c r="H91" s="277" t="s">
        <v>1909</v>
      </c>
      <c r="I91" s="276">
        <v>0</v>
      </c>
      <c r="J91" s="276">
        <v>1203016.68</v>
      </c>
      <c r="K91" s="276">
        <v>1203016.68</v>
      </c>
      <c r="L91" s="276">
        <v>1203016.68</v>
      </c>
      <c r="M91" s="276">
        <v>1203016.68</v>
      </c>
      <c r="N91" s="278">
        <v>100</v>
      </c>
      <c r="O91" s="278">
        <v>90</v>
      </c>
      <c r="P91" s="275" t="s">
        <v>745</v>
      </c>
      <c r="Q91" s="274" t="s">
        <v>605</v>
      </c>
      <c r="R91" s="274" t="s">
        <v>605</v>
      </c>
      <c r="S91" s="274" t="s">
        <v>1030</v>
      </c>
      <c r="T91" s="274" t="s">
        <v>753</v>
      </c>
      <c r="U91" s="274" t="s">
        <v>753</v>
      </c>
      <c r="V91" s="274" t="s">
        <v>753</v>
      </c>
      <c r="W91" s="274" t="s">
        <v>1181</v>
      </c>
      <c r="X91" s="279" t="s">
        <v>1999</v>
      </c>
    </row>
    <row r="92" spans="1:24" s="280" customFormat="1" ht="45" x14ac:dyDescent="0.2">
      <c r="A92" s="274" t="s">
        <v>1900</v>
      </c>
      <c r="B92" s="275" t="s">
        <v>439</v>
      </c>
      <c r="C92" s="274" t="s">
        <v>1031</v>
      </c>
      <c r="D92" s="275" t="s">
        <v>1032</v>
      </c>
      <c r="E92" s="275" t="s">
        <v>1841</v>
      </c>
      <c r="F92" s="274" t="s">
        <v>1319</v>
      </c>
      <c r="G92" s="276">
        <v>2942274.6400000006</v>
      </c>
      <c r="H92" s="277" t="s">
        <v>1910</v>
      </c>
      <c r="I92" s="276">
        <v>0</v>
      </c>
      <c r="J92" s="276">
        <v>2942274.6400000006</v>
      </c>
      <c r="K92" s="276">
        <v>2942274.6400000006</v>
      </c>
      <c r="L92" s="276">
        <v>2942274.6400000006</v>
      </c>
      <c r="M92" s="276">
        <v>2942274.6400000006</v>
      </c>
      <c r="N92" s="278">
        <v>100</v>
      </c>
      <c r="O92" s="278">
        <v>100</v>
      </c>
      <c r="P92" s="275"/>
      <c r="Q92" s="274" t="s">
        <v>1024</v>
      </c>
      <c r="R92" s="274" t="s">
        <v>1024</v>
      </c>
      <c r="S92" s="274" t="s">
        <v>1024</v>
      </c>
      <c r="T92" s="274" t="s">
        <v>1025</v>
      </c>
      <c r="U92" s="274" t="s">
        <v>1025</v>
      </c>
      <c r="V92" s="274" t="s">
        <v>1021</v>
      </c>
      <c r="W92" s="274" t="s">
        <v>1181</v>
      </c>
      <c r="X92" s="279" t="s">
        <v>1999</v>
      </c>
    </row>
    <row r="93" spans="1:24" s="280" customFormat="1" ht="27" x14ac:dyDescent="0.2">
      <c r="A93" s="274" t="s">
        <v>1900</v>
      </c>
      <c r="B93" s="275" t="s">
        <v>439</v>
      </c>
      <c r="C93" s="274" t="s">
        <v>1033</v>
      </c>
      <c r="D93" s="275" t="s">
        <v>1557</v>
      </c>
      <c r="E93" s="275" t="s">
        <v>1842</v>
      </c>
      <c r="F93" s="274" t="s">
        <v>1319</v>
      </c>
      <c r="G93" s="276">
        <v>92940.660000000018</v>
      </c>
      <c r="H93" s="277" t="s">
        <v>1911</v>
      </c>
      <c r="I93" s="276">
        <v>0</v>
      </c>
      <c r="J93" s="276">
        <v>92940.660000000018</v>
      </c>
      <c r="K93" s="276">
        <v>92940.660000000018</v>
      </c>
      <c r="L93" s="276">
        <v>92940.660000000018</v>
      </c>
      <c r="M93" s="276">
        <v>92940.660000000018</v>
      </c>
      <c r="N93" s="278">
        <v>100</v>
      </c>
      <c r="O93" s="278">
        <v>100</v>
      </c>
      <c r="P93" s="275"/>
      <c r="Q93" s="274" t="s">
        <v>991</v>
      </c>
      <c r="R93" s="274"/>
      <c r="S93" s="274" t="s">
        <v>1790</v>
      </c>
      <c r="T93" s="274" t="s">
        <v>462</v>
      </c>
      <c r="U93" s="274"/>
      <c r="V93" s="274" t="s">
        <v>1791</v>
      </c>
      <c r="W93" s="274" t="s">
        <v>1181</v>
      </c>
      <c r="X93" s="279" t="s">
        <v>2000</v>
      </c>
    </row>
    <row r="94" spans="1:24" s="280" customFormat="1" ht="36" x14ac:dyDescent="0.2">
      <c r="A94" s="274" t="s">
        <v>1900</v>
      </c>
      <c r="B94" s="275" t="s">
        <v>439</v>
      </c>
      <c r="C94" s="274" t="s">
        <v>1034</v>
      </c>
      <c r="D94" s="275" t="s">
        <v>1559</v>
      </c>
      <c r="E94" s="275" t="s">
        <v>1876</v>
      </c>
      <c r="F94" s="274" t="s">
        <v>1319</v>
      </c>
      <c r="G94" s="276">
        <v>105626.74999999999</v>
      </c>
      <c r="H94" s="277" t="s">
        <v>1912</v>
      </c>
      <c r="I94" s="276">
        <v>0</v>
      </c>
      <c r="J94" s="276">
        <v>105626.74999999999</v>
      </c>
      <c r="K94" s="276">
        <v>105626.74999999999</v>
      </c>
      <c r="L94" s="276">
        <v>105626.74999999999</v>
      </c>
      <c r="M94" s="276">
        <v>105626.74999999999</v>
      </c>
      <c r="N94" s="278">
        <v>100</v>
      </c>
      <c r="O94" s="278">
        <v>100</v>
      </c>
      <c r="P94" s="275"/>
      <c r="Q94" s="274" t="s">
        <v>991</v>
      </c>
      <c r="R94" s="274"/>
      <c r="S94" s="274" t="s">
        <v>1790</v>
      </c>
      <c r="T94" s="274" t="s">
        <v>462</v>
      </c>
      <c r="U94" s="274"/>
      <c r="V94" s="274" t="s">
        <v>1791</v>
      </c>
      <c r="W94" s="274" t="s">
        <v>1181</v>
      </c>
      <c r="X94" s="279" t="s">
        <v>2000</v>
      </c>
    </row>
    <row r="95" spans="1:24" s="280" customFormat="1" ht="36" x14ac:dyDescent="0.2">
      <c r="A95" s="274" t="s">
        <v>1900</v>
      </c>
      <c r="B95" s="275" t="s">
        <v>439</v>
      </c>
      <c r="C95" s="274" t="s">
        <v>1035</v>
      </c>
      <c r="D95" s="275" t="s">
        <v>1559</v>
      </c>
      <c r="E95" s="275" t="s">
        <v>1913</v>
      </c>
      <c r="F95" s="274" t="s">
        <v>1319</v>
      </c>
      <c r="G95" s="276">
        <v>64951.69000000001</v>
      </c>
      <c r="H95" s="277" t="s">
        <v>1911</v>
      </c>
      <c r="I95" s="276">
        <v>0</v>
      </c>
      <c r="J95" s="276">
        <v>64951.69000000001</v>
      </c>
      <c r="K95" s="276">
        <v>64951.69000000001</v>
      </c>
      <c r="L95" s="276">
        <v>64951.69000000001</v>
      </c>
      <c r="M95" s="276">
        <v>64951.69000000001</v>
      </c>
      <c r="N95" s="278">
        <v>100</v>
      </c>
      <c r="O95" s="278">
        <v>100</v>
      </c>
      <c r="P95" s="275"/>
      <c r="Q95" s="274" t="s">
        <v>991</v>
      </c>
      <c r="R95" s="274"/>
      <c r="S95" s="274" t="s">
        <v>1790</v>
      </c>
      <c r="T95" s="274" t="s">
        <v>462</v>
      </c>
      <c r="U95" s="274"/>
      <c r="V95" s="274" t="s">
        <v>1791</v>
      </c>
      <c r="W95" s="274" t="s">
        <v>1181</v>
      </c>
      <c r="X95" s="279" t="s">
        <v>2000</v>
      </c>
    </row>
    <row r="96" spans="1:24" s="280" customFormat="1" ht="36" x14ac:dyDescent="0.2">
      <c r="A96" s="274" t="s">
        <v>1900</v>
      </c>
      <c r="B96" s="275" t="s">
        <v>439</v>
      </c>
      <c r="C96" s="274" t="s">
        <v>1036</v>
      </c>
      <c r="D96" s="275" t="s">
        <v>1559</v>
      </c>
      <c r="E96" s="275" t="s">
        <v>1870</v>
      </c>
      <c r="F96" s="274" t="s">
        <v>1319</v>
      </c>
      <c r="G96" s="276">
        <v>28191.429999999997</v>
      </c>
      <c r="H96" s="277" t="s">
        <v>1914</v>
      </c>
      <c r="I96" s="276">
        <v>0</v>
      </c>
      <c r="J96" s="276">
        <v>28191.429999999997</v>
      </c>
      <c r="K96" s="276">
        <v>28191.429999999997</v>
      </c>
      <c r="L96" s="276">
        <v>28191.429999999997</v>
      </c>
      <c r="M96" s="276">
        <v>28191.429999999997</v>
      </c>
      <c r="N96" s="278">
        <v>100</v>
      </c>
      <c r="O96" s="278">
        <v>100</v>
      </c>
      <c r="P96" s="275"/>
      <c r="Q96" s="274" t="s">
        <v>991</v>
      </c>
      <c r="R96" s="274"/>
      <c r="S96" s="274" t="s">
        <v>1640</v>
      </c>
      <c r="T96" s="274" t="s">
        <v>462</v>
      </c>
      <c r="U96" s="274"/>
      <c r="V96" s="274" t="s">
        <v>1791</v>
      </c>
      <c r="W96" s="274" t="s">
        <v>1181</v>
      </c>
      <c r="X96" s="279" t="s">
        <v>2000</v>
      </c>
    </row>
    <row r="97" spans="1:24" s="280" customFormat="1" ht="36" x14ac:dyDescent="0.2">
      <c r="A97" s="274" t="s">
        <v>1900</v>
      </c>
      <c r="B97" s="275" t="s">
        <v>439</v>
      </c>
      <c r="C97" s="274" t="s">
        <v>1562</v>
      </c>
      <c r="D97" s="275" t="s">
        <v>1563</v>
      </c>
      <c r="E97" s="275" t="s">
        <v>1803</v>
      </c>
      <c r="F97" s="281" t="s">
        <v>1319</v>
      </c>
      <c r="G97" s="276">
        <v>246775.80000000008</v>
      </c>
      <c r="H97" s="277" t="s">
        <v>1915</v>
      </c>
      <c r="I97" s="276">
        <v>0</v>
      </c>
      <c r="J97" s="276">
        <v>246775.80000000008</v>
      </c>
      <c r="K97" s="276">
        <v>246775.80000000008</v>
      </c>
      <c r="L97" s="276">
        <v>246775.80000000008</v>
      </c>
      <c r="M97" s="276">
        <v>246775.80000000008</v>
      </c>
      <c r="N97" s="278">
        <v>100</v>
      </c>
      <c r="O97" s="278">
        <v>0</v>
      </c>
      <c r="P97" s="275"/>
      <c r="Q97" s="274" t="s">
        <v>1564</v>
      </c>
      <c r="R97" s="274"/>
      <c r="S97" s="274" t="s">
        <v>1564</v>
      </c>
      <c r="T97" s="274" t="s">
        <v>559</v>
      </c>
      <c r="U97" s="274"/>
      <c r="V97" s="274" t="s">
        <v>1789</v>
      </c>
      <c r="W97" s="274" t="s">
        <v>1181</v>
      </c>
      <c r="X97" s="279" t="s">
        <v>2000</v>
      </c>
    </row>
    <row r="98" spans="1:24" s="280" customFormat="1" ht="36" x14ac:dyDescent="0.2">
      <c r="A98" s="274" t="s">
        <v>1900</v>
      </c>
      <c r="B98" s="275" t="s">
        <v>439</v>
      </c>
      <c r="C98" s="274" t="s">
        <v>1566</v>
      </c>
      <c r="D98" s="275" t="s">
        <v>1563</v>
      </c>
      <c r="E98" s="275" t="s">
        <v>1862</v>
      </c>
      <c r="F98" s="281" t="s">
        <v>1319</v>
      </c>
      <c r="G98" s="276">
        <v>70013.080000000016</v>
      </c>
      <c r="H98" s="277" t="s">
        <v>1911</v>
      </c>
      <c r="I98" s="276">
        <v>0</v>
      </c>
      <c r="J98" s="276">
        <v>70013.080000000016</v>
      </c>
      <c r="K98" s="276">
        <v>70013.080000000016</v>
      </c>
      <c r="L98" s="276">
        <v>70013.080000000016</v>
      </c>
      <c r="M98" s="276">
        <v>70013.080000000016</v>
      </c>
      <c r="N98" s="278">
        <v>100</v>
      </c>
      <c r="O98" s="278">
        <v>100</v>
      </c>
      <c r="P98" s="275"/>
      <c r="Q98" s="274" t="s">
        <v>1564</v>
      </c>
      <c r="R98" s="274"/>
      <c r="S98" s="274" t="s">
        <v>1784</v>
      </c>
      <c r="T98" s="274" t="s">
        <v>1567</v>
      </c>
      <c r="U98" s="274"/>
      <c r="V98" s="274" t="s">
        <v>1789</v>
      </c>
      <c r="W98" s="274" t="s">
        <v>1181</v>
      </c>
      <c r="X98" s="279" t="s">
        <v>2000</v>
      </c>
    </row>
    <row r="99" spans="1:24" s="280" customFormat="1" ht="45" x14ac:dyDescent="0.2">
      <c r="A99" s="274" t="s">
        <v>1916</v>
      </c>
      <c r="B99" s="275" t="s">
        <v>440</v>
      </c>
      <c r="C99" s="274" t="s">
        <v>205</v>
      </c>
      <c r="D99" s="275" t="s">
        <v>580</v>
      </c>
      <c r="E99" s="275" t="s">
        <v>1803</v>
      </c>
      <c r="F99" s="274" t="s">
        <v>584</v>
      </c>
      <c r="G99" s="276">
        <v>193382.5100000001</v>
      </c>
      <c r="H99" s="277" t="s">
        <v>1917</v>
      </c>
      <c r="I99" s="276">
        <v>0</v>
      </c>
      <c r="J99" s="276">
        <v>193382.5100000001</v>
      </c>
      <c r="K99" s="276">
        <v>193382.5100000001</v>
      </c>
      <c r="L99" s="276">
        <v>193382.5100000001</v>
      </c>
      <c r="M99" s="276">
        <v>193382.5100000001</v>
      </c>
      <c r="N99" s="278">
        <v>100</v>
      </c>
      <c r="O99" s="278">
        <v>100</v>
      </c>
      <c r="P99" s="275" t="s">
        <v>438</v>
      </c>
      <c r="Q99" s="274" t="s">
        <v>581</v>
      </c>
      <c r="R99" s="274" t="s">
        <v>456</v>
      </c>
      <c r="S99" s="274" t="s">
        <v>456</v>
      </c>
      <c r="T99" s="274" t="s">
        <v>582</v>
      </c>
      <c r="U99" s="274" t="s">
        <v>909</v>
      </c>
      <c r="V99" s="274" t="s">
        <v>909</v>
      </c>
      <c r="W99" s="274" t="s">
        <v>687</v>
      </c>
      <c r="X99" s="279" t="s">
        <v>2004</v>
      </c>
    </row>
    <row r="100" spans="1:24" s="280" customFormat="1" ht="45" x14ac:dyDescent="0.2">
      <c r="A100" s="274" t="s">
        <v>1916</v>
      </c>
      <c r="B100" s="275" t="s">
        <v>440</v>
      </c>
      <c r="C100" s="274" t="s">
        <v>206</v>
      </c>
      <c r="D100" s="275" t="s">
        <v>585</v>
      </c>
      <c r="E100" s="275" t="s">
        <v>1803</v>
      </c>
      <c r="F100" s="274" t="s">
        <v>584</v>
      </c>
      <c r="G100" s="276">
        <v>612789.23000000021</v>
      </c>
      <c r="H100" s="277" t="s">
        <v>1918</v>
      </c>
      <c r="I100" s="276">
        <v>0</v>
      </c>
      <c r="J100" s="276">
        <v>612789.23000000021</v>
      </c>
      <c r="K100" s="276">
        <v>612789.23000000021</v>
      </c>
      <c r="L100" s="276">
        <v>612789.23000000021</v>
      </c>
      <c r="M100" s="276">
        <v>612789.23000000021</v>
      </c>
      <c r="N100" s="278">
        <v>100</v>
      </c>
      <c r="O100" s="278">
        <v>100</v>
      </c>
      <c r="P100" s="275" t="s">
        <v>438</v>
      </c>
      <c r="Q100" s="274" t="s">
        <v>581</v>
      </c>
      <c r="R100" s="274"/>
      <c r="S100" s="274" t="s">
        <v>583</v>
      </c>
      <c r="T100" s="274" t="s">
        <v>586</v>
      </c>
      <c r="U100" s="274"/>
      <c r="V100" s="274" t="s">
        <v>774</v>
      </c>
      <c r="W100" s="274" t="s">
        <v>775</v>
      </c>
      <c r="X100" s="279" t="s">
        <v>2005</v>
      </c>
    </row>
    <row r="101" spans="1:24" s="280" customFormat="1" ht="45" x14ac:dyDescent="0.2">
      <c r="A101" s="274" t="s">
        <v>1916</v>
      </c>
      <c r="B101" s="275" t="s">
        <v>440</v>
      </c>
      <c r="C101" s="274" t="s">
        <v>776</v>
      </c>
      <c r="D101" s="275" t="s">
        <v>777</v>
      </c>
      <c r="E101" s="275" t="s">
        <v>1803</v>
      </c>
      <c r="F101" s="274" t="s">
        <v>584</v>
      </c>
      <c r="G101" s="276">
        <v>160404.82000000009</v>
      </c>
      <c r="H101" s="277" t="s">
        <v>1919</v>
      </c>
      <c r="I101" s="276">
        <v>0</v>
      </c>
      <c r="J101" s="276">
        <v>160404.82000000009</v>
      </c>
      <c r="K101" s="276">
        <v>160404.82000000009</v>
      </c>
      <c r="L101" s="276">
        <v>160404.82000000009</v>
      </c>
      <c r="M101" s="276">
        <v>160404.82000000009</v>
      </c>
      <c r="N101" s="278">
        <v>100</v>
      </c>
      <c r="O101" s="278">
        <v>100</v>
      </c>
      <c r="P101" s="275" t="s">
        <v>438</v>
      </c>
      <c r="Q101" s="274" t="s">
        <v>781</v>
      </c>
      <c r="R101" s="274" t="s">
        <v>1037</v>
      </c>
      <c r="S101" s="274" t="s">
        <v>1037</v>
      </c>
      <c r="T101" s="274" t="s">
        <v>475</v>
      </c>
      <c r="U101" s="274" t="s">
        <v>1038</v>
      </c>
      <c r="V101" s="274" t="s">
        <v>1038</v>
      </c>
      <c r="W101" s="274" t="s">
        <v>753</v>
      </c>
      <c r="X101" s="279" t="s">
        <v>2005</v>
      </c>
    </row>
    <row r="102" spans="1:24" s="280" customFormat="1" ht="45" x14ac:dyDescent="0.2">
      <c r="A102" s="274" t="s">
        <v>1916</v>
      </c>
      <c r="B102" s="275" t="s">
        <v>440</v>
      </c>
      <c r="C102" s="274" t="s">
        <v>678</v>
      </c>
      <c r="D102" s="275" t="s">
        <v>779</v>
      </c>
      <c r="E102" s="275" t="s">
        <v>1803</v>
      </c>
      <c r="F102" s="274" t="s">
        <v>429</v>
      </c>
      <c r="G102" s="276">
        <v>8721149.7100000028</v>
      </c>
      <c r="H102" s="277" t="s">
        <v>1920</v>
      </c>
      <c r="I102" s="276">
        <v>0</v>
      </c>
      <c r="J102" s="276">
        <v>8721149.7100000028</v>
      </c>
      <c r="K102" s="276">
        <v>8721149.7100000028</v>
      </c>
      <c r="L102" s="276">
        <v>8721149.7100000028</v>
      </c>
      <c r="M102" s="276">
        <v>8721149.7100000028</v>
      </c>
      <c r="N102" s="278">
        <v>100</v>
      </c>
      <c r="O102" s="278">
        <v>100</v>
      </c>
      <c r="P102" s="275" t="s">
        <v>1921</v>
      </c>
      <c r="Q102" s="274" t="s">
        <v>726</v>
      </c>
      <c r="R102" s="274" t="s">
        <v>1039</v>
      </c>
      <c r="S102" s="274" t="s">
        <v>1039</v>
      </c>
      <c r="T102" s="274" t="s">
        <v>539</v>
      </c>
      <c r="U102" s="274" t="s">
        <v>1166</v>
      </c>
      <c r="V102" s="274" t="s">
        <v>1021</v>
      </c>
      <c r="W102" s="274" t="s">
        <v>1181</v>
      </c>
      <c r="X102" s="279" t="s">
        <v>2006</v>
      </c>
    </row>
    <row r="103" spans="1:24" s="280" customFormat="1" ht="45" x14ac:dyDescent="0.2">
      <c r="A103" s="274" t="s">
        <v>1916</v>
      </c>
      <c r="B103" s="275" t="s">
        <v>440</v>
      </c>
      <c r="C103" s="274" t="s">
        <v>676</v>
      </c>
      <c r="D103" s="275" t="s">
        <v>780</v>
      </c>
      <c r="E103" s="275" t="s">
        <v>1803</v>
      </c>
      <c r="F103" s="274" t="s">
        <v>1176</v>
      </c>
      <c r="G103" s="276">
        <v>761305.7100000002</v>
      </c>
      <c r="H103" s="277" t="s">
        <v>1922</v>
      </c>
      <c r="I103" s="276">
        <v>0</v>
      </c>
      <c r="J103" s="276">
        <v>761305.7100000002</v>
      </c>
      <c r="K103" s="276">
        <v>761305.7100000002</v>
      </c>
      <c r="L103" s="276">
        <v>761305.7100000002</v>
      </c>
      <c r="M103" s="276">
        <v>761305.7100000002</v>
      </c>
      <c r="N103" s="278">
        <v>100</v>
      </c>
      <c r="O103" s="278">
        <v>100</v>
      </c>
      <c r="P103" s="275" t="s">
        <v>438</v>
      </c>
      <c r="Q103" s="274" t="s">
        <v>781</v>
      </c>
      <c r="R103" s="274" t="s">
        <v>1037</v>
      </c>
      <c r="S103" s="274" t="s">
        <v>1037</v>
      </c>
      <c r="T103" s="274" t="s">
        <v>475</v>
      </c>
      <c r="U103" s="274" t="s">
        <v>1038</v>
      </c>
      <c r="V103" s="274" t="s">
        <v>1038</v>
      </c>
      <c r="W103" s="274" t="s">
        <v>1181</v>
      </c>
      <c r="X103" s="279" t="s">
        <v>2007</v>
      </c>
    </row>
    <row r="104" spans="1:24" s="280" customFormat="1" ht="72" x14ac:dyDescent="0.2">
      <c r="A104" s="274" t="s">
        <v>1916</v>
      </c>
      <c r="B104" s="275" t="s">
        <v>440</v>
      </c>
      <c r="C104" s="274" t="s">
        <v>677</v>
      </c>
      <c r="D104" s="275" t="s">
        <v>782</v>
      </c>
      <c r="E104" s="275" t="s">
        <v>1923</v>
      </c>
      <c r="F104" s="274" t="s">
        <v>1176</v>
      </c>
      <c r="G104" s="276">
        <v>3674857.0700000008</v>
      </c>
      <c r="H104" s="277" t="s">
        <v>1924</v>
      </c>
      <c r="I104" s="276">
        <v>0</v>
      </c>
      <c r="J104" s="276">
        <v>3674857.0700000008</v>
      </c>
      <c r="K104" s="276">
        <v>3674857.0700000008</v>
      </c>
      <c r="L104" s="276">
        <v>3674857.0700000008</v>
      </c>
      <c r="M104" s="276">
        <v>3674857.0700000008</v>
      </c>
      <c r="N104" s="278">
        <v>100</v>
      </c>
      <c r="O104" s="278">
        <v>85</v>
      </c>
      <c r="P104" s="275" t="s">
        <v>1925</v>
      </c>
      <c r="Q104" s="274" t="s">
        <v>743</v>
      </c>
      <c r="R104" s="274" t="s">
        <v>743</v>
      </c>
      <c r="S104" s="274" t="s">
        <v>743</v>
      </c>
      <c r="T104" s="274" t="s">
        <v>539</v>
      </c>
      <c r="U104" s="274" t="s">
        <v>1167</v>
      </c>
      <c r="V104" s="274" t="s">
        <v>1167</v>
      </c>
      <c r="W104" s="274" t="s">
        <v>1181</v>
      </c>
      <c r="X104" s="279" t="s">
        <v>2008</v>
      </c>
    </row>
    <row r="105" spans="1:24" s="280" customFormat="1" ht="54" x14ac:dyDescent="0.2">
      <c r="A105" s="274" t="s">
        <v>1916</v>
      </c>
      <c r="B105" s="275" t="s">
        <v>440</v>
      </c>
      <c r="C105" s="274" t="s">
        <v>1040</v>
      </c>
      <c r="D105" s="275" t="s">
        <v>1041</v>
      </c>
      <c r="E105" s="275" t="s">
        <v>1803</v>
      </c>
      <c r="F105" s="274" t="s">
        <v>584</v>
      </c>
      <c r="G105" s="276">
        <v>953298.35000000021</v>
      </c>
      <c r="H105" s="277" t="s">
        <v>1926</v>
      </c>
      <c r="I105" s="276">
        <v>0</v>
      </c>
      <c r="J105" s="276">
        <v>953298.35000000021</v>
      </c>
      <c r="K105" s="276">
        <v>953298.35000000021</v>
      </c>
      <c r="L105" s="276">
        <v>953298.35000000021</v>
      </c>
      <c r="M105" s="276">
        <v>953298.35000000021</v>
      </c>
      <c r="N105" s="278">
        <v>100</v>
      </c>
      <c r="O105" s="278">
        <v>90</v>
      </c>
      <c r="P105" s="275" t="s">
        <v>716</v>
      </c>
      <c r="Q105" s="274" t="s">
        <v>955</v>
      </c>
      <c r="R105" s="274"/>
      <c r="S105" s="274" t="s">
        <v>753</v>
      </c>
      <c r="T105" s="274" t="s">
        <v>1042</v>
      </c>
      <c r="U105" s="274"/>
      <c r="V105" s="274" t="s">
        <v>1792</v>
      </c>
      <c r="W105" s="274" t="s">
        <v>1181</v>
      </c>
      <c r="X105" s="279" t="s">
        <v>2009</v>
      </c>
    </row>
    <row r="106" spans="1:24" s="280" customFormat="1" ht="72" x14ac:dyDescent="0.2">
      <c r="A106" s="274" t="s">
        <v>1916</v>
      </c>
      <c r="B106" s="275" t="s">
        <v>440</v>
      </c>
      <c r="C106" s="274" t="s">
        <v>1043</v>
      </c>
      <c r="D106" s="275" t="s">
        <v>1044</v>
      </c>
      <c r="E106" s="275" t="s">
        <v>1913</v>
      </c>
      <c r="F106" s="274" t="s">
        <v>1173</v>
      </c>
      <c r="G106" s="276">
        <v>3493450.6000000006</v>
      </c>
      <c r="H106" s="277" t="s">
        <v>1927</v>
      </c>
      <c r="I106" s="276">
        <v>0</v>
      </c>
      <c r="J106" s="276">
        <v>3493450.6000000006</v>
      </c>
      <c r="K106" s="276">
        <v>3493450.6000000006</v>
      </c>
      <c r="L106" s="276">
        <v>3493450.6000000006</v>
      </c>
      <c r="M106" s="276">
        <v>3493450.6000000006</v>
      </c>
      <c r="N106" s="278">
        <v>100</v>
      </c>
      <c r="O106" s="278">
        <v>100</v>
      </c>
      <c r="P106" s="275"/>
      <c r="Q106" s="274" t="s">
        <v>1045</v>
      </c>
      <c r="R106" s="274"/>
      <c r="S106" s="274" t="s">
        <v>1793</v>
      </c>
      <c r="T106" s="274" t="s">
        <v>559</v>
      </c>
      <c r="U106" s="274"/>
      <c r="V106" s="274" t="s">
        <v>1602</v>
      </c>
      <c r="W106" s="274" t="s">
        <v>1181</v>
      </c>
      <c r="X106" s="279" t="s">
        <v>2010</v>
      </c>
    </row>
    <row r="107" spans="1:24" s="280" customFormat="1" ht="63" x14ac:dyDescent="0.2">
      <c r="A107" s="274" t="s">
        <v>1916</v>
      </c>
      <c r="B107" s="275" t="s">
        <v>440</v>
      </c>
      <c r="C107" s="274" t="s">
        <v>1046</v>
      </c>
      <c r="D107" s="275" t="s">
        <v>1047</v>
      </c>
      <c r="E107" s="275" t="s">
        <v>1928</v>
      </c>
      <c r="F107" s="274" t="s">
        <v>1173</v>
      </c>
      <c r="G107" s="276">
        <v>4091640.9600000009</v>
      </c>
      <c r="H107" s="277" t="s">
        <v>1929</v>
      </c>
      <c r="I107" s="276">
        <v>0</v>
      </c>
      <c r="J107" s="276">
        <v>4091640.9600000009</v>
      </c>
      <c r="K107" s="276">
        <v>4091640.9600000009</v>
      </c>
      <c r="L107" s="276">
        <v>4091640.9600000009</v>
      </c>
      <c r="M107" s="276">
        <v>4091640.9600000009</v>
      </c>
      <c r="N107" s="278">
        <v>100</v>
      </c>
      <c r="O107" s="278">
        <v>100</v>
      </c>
      <c r="P107" s="275"/>
      <c r="Q107" s="274" t="s">
        <v>1045</v>
      </c>
      <c r="R107" s="274"/>
      <c r="S107" s="274" t="s">
        <v>1793</v>
      </c>
      <c r="T107" s="274" t="s">
        <v>559</v>
      </c>
      <c r="U107" s="274"/>
      <c r="V107" s="274" t="s">
        <v>1602</v>
      </c>
      <c r="W107" s="274" t="s">
        <v>1181</v>
      </c>
      <c r="X107" s="279" t="s">
        <v>2010</v>
      </c>
    </row>
    <row r="108" spans="1:24" s="280" customFormat="1" ht="81" x14ac:dyDescent="0.2">
      <c r="A108" s="274" t="s">
        <v>1916</v>
      </c>
      <c r="B108" s="275" t="s">
        <v>440</v>
      </c>
      <c r="C108" s="274" t="s">
        <v>1572</v>
      </c>
      <c r="D108" s="275" t="s">
        <v>1573</v>
      </c>
      <c r="E108" s="275" t="s">
        <v>1876</v>
      </c>
      <c r="F108" s="274" t="s">
        <v>584</v>
      </c>
      <c r="G108" s="276">
        <v>6557994.4600000009</v>
      </c>
      <c r="H108" s="277" t="s">
        <v>1930</v>
      </c>
      <c r="I108" s="276">
        <v>0</v>
      </c>
      <c r="J108" s="276">
        <v>6557994.4600000009</v>
      </c>
      <c r="K108" s="276">
        <v>0</v>
      </c>
      <c r="L108" s="276">
        <v>0</v>
      </c>
      <c r="M108" s="276">
        <v>0</v>
      </c>
      <c r="N108" s="278">
        <v>0</v>
      </c>
      <c r="O108" s="278">
        <v>0</v>
      </c>
      <c r="P108" s="275"/>
      <c r="Q108" s="274" t="s">
        <v>1285</v>
      </c>
      <c r="R108" s="274"/>
      <c r="S108" s="274"/>
      <c r="T108" s="274" t="s">
        <v>462</v>
      </c>
      <c r="U108" s="274"/>
      <c r="V108" s="274"/>
      <c r="W108" s="274" t="s">
        <v>1181</v>
      </c>
      <c r="X108" s="279" t="s">
        <v>1998</v>
      </c>
    </row>
    <row r="109" spans="1:24" s="280" customFormat="1" ht="90" x14ac:dyDescent="0.2">
      <c r="A109" s="274" t="s">
        <v>1916</v>
      </c>
      <c r="B109" s="275" t="s">
        <v>440</v>
      </c>
      <c r="C109" s="274" t="s">
        <v>1574</v>
      </c>
      <c r="D109" s="275" t="s">
        <v>1575</v>
      </c>
      <c r="E109" s="275" t="s">
        <v>1876</v>
      </c>
      <c r="F109" s="274" t="s">
        <v>584</v>
      </c>
      <c r="G109" s="276">
        <v>1397576.48</v>
      </c>
      <c r="H109" s="277" t="s">
        <v>1931</v>
      </c>
      <c r="I109" s="276">
        <v>0</v>
      </c>
      <c r="J109" s="276">
        <v>1397576.48</v>
      </c>
      <c r="K109" s="276">
        <v>0</v>
      </c>
      <c r="L109" s="276">
        <v>0</v>
      </c>
      <c r="M109" s="276">
        <v>0</v>
      </c>
      <c r="N109" s="278">
        <v>0</v>
      </c>
      <c r="O109" s="278">
        <v>0</v>
      </c>
      <c r="P109" s="275"/>
      <c r="Q109" s="274" t="s">
        <v>1285</v>
      </c>
      <c r="R109" s="274"/>
      <c r="S109" s="274"/>
      <c r="T109" s="274" t="s">
        <v>462</v>
      </c>
      <c r="U109" s="274"/>
      <c r="V109" s="274"/>
      <c r="W109" s="274" t="s">
        <v>1181</v>
      </c>
      <c r="X109" s="279" t="s">
        <v>1998</v>
      </c>
    </row>
    <row r="110" spans="1:24" s="280" customFormat="1" ht="45" x14ac:dyDescent="0.2">
      <c r="A110" s="274" t="s">
        <v>1932</v>
      </c>
      <c r="B110" s="275" t="s">
        <v>640</v>
      </c>
      <c r="C110" s="274" t="s">
        <v>218</v>
      </c>
      <c r="D110" s="275" t="s">
        <v>419</v>
      </c>
      <c r="E110" s="275" t="s">
        <v>1874</v>
      </c>
      <c r="F110" s="274" t="s">
        <v>1319</v>
      </c>
      <c r="G110" s="276">
        <v>1015017.95</v>
      </c>
      <c r="H110" s="277" t="s">
        <v>1933</v>
      </c>
      <c r="I110" s="276">
        <v>0</v>
      </c>
      <c r="J110" s="276">
        <v>1015017.95</v>
      </c>
      <c r="K110" s="276">
        <v>1015017.95</v>
      </c>
      <c r="L110" s="276">
        <v>1015017.95</v>
      </c>
      <c r="M110" s="276">
        <v>1015017.95</v>
      </c>
      <c r="N110" s="278">
        <v>100</v>
      </c>
      <c r="O110" s="278">
        <v>100</v>
      </c>
      <c r="P110" s="275" t="s">
        <v>438</v>
      </c>
      <c r="Q110" s="274" t="s">
        <v>520</v>
      </c>
      <c r="R110" s="274" t="s">
        <v>570</v>
      </c>
      <c r="S110" s="274" t="s">
        <v>570</v>
      </c>
      <c r="T110" s="274" t="s">
        <v>551</v>
      </c>
      <c r="U110" s="274" t="s">
        <v>721</v>
      </c>
      <c r="V110" s="274" t="s">
        <v>721</v>
      </c>
      <c r="W110" s="274" t="s">
        <v>781</v>
      </c>
      <c r="X110" s="279" t="s">
        <v>1999</v>
      </c>
    </row>
    <row r="111" spans="1:24" s="280" customFormat="1" ht="45" x14ac:dyDescent="0.2">
      <c r="A111" s="274" t="s">
        <v>1932</v>
      </c>
      <c r="B111" s="275" t="s">
        <v>640</v>
      </c>
      <c r="C111" s="274" t="s">
        <v>587</v>
      </c>
      <c r="D111" s="275" t="s">
        <v>588</v>
      </c>
      <c r="E111" s="275" t="s">
        <v>1902</v>
      </c>
      <c r="F111" s="274" t="s">
        <v>1319</v>
      </c>
      <c r="G111" s="276">
        <v>386052.15000000008</v>
      </c>
      <c r="H111" s="277" t="s">
        <v>1934</v>
      </c>
      <c r="I111" s="276">
        <v>0</v>
      </c>
      <c r="J111" s="276">
        <v>386052.15000000008</v>
      </c>
      <c r="K111" s="276">
        <v>386052.15000000008</v>
      </c>
      <c r="L111" s="276">
        <v>386052.15000000008</v>
      </c>
      <c r="M111" s="276">
        <v>386052.15000000008</v>
      </c>
      <c r="N111" s="278">
        <v>100</v>
      </c>
      <c r="O111" s="278">
        <v>100</v>
      </c>
      <c r="P111" s="275" t="s">
        <v>438</v>
      </c>
      <c r="Q111" s="274" t="s">
        <v>563</v>
      </c>
      <c r="R111" s="274" t="s">
        <v>686</v>
      </c>
      <c r="S111" s="274" t="s">
        <v>686</v>
      </c>
      <c r="T111" s="274" t="s">
        <v>589</v>
      </c>
      <c r="U111" s="274" t="s">
        <v>775</v>
      </c>
      <c r="V111" s="274" t="s">
        <v>775</v>
      </c>
      <c r="W111" s="274" t="s">
        <v>783</v>
      </c>
      <c r="X111" s="279" t="s">
        <v>1999</v>
      </c>
    </row>
    <row r="112" spans="1:24" s="280" customFormat="1" ht="45" x14ac:dyDescent="0.2">
      <c r="A112" s="274" t="s">
        <v>1932</v>
      </c>
      <c r="B112" s="275" t="s">
        <v>640</v>
      </c>
      <c r="C112" s="274" t="s">
        <v>219</v>
      </c>
      <c r="D112" s="275" t="s">
        <v>588</v>
      </c>
      <c r="E112" s="275" t="s">
        <v>1935</v>
      </c>
      <c r="F112" s="274" t="s">
        <v>1319</v>
      </c>
      <c r="G112" s="276">
        <v>471542.01000000007</v>
      </c>
      <c r="H112" s="277" t="s">
        <v>1934</v>
      </c>
      <c r="I112" s="276">
        <v>0</v>
      </c>
      <c r="J112" s="276">
        <v>471542.01000000007</v>
      </c>
      <c r="K112" s="276">
        <v>471542.01000000007</v>
      </c>
      <c r="L112" s="276">
        <v>471542.01000000007</v>
      </c>
      <c r="M112" s="276">
        <v>471542.01000000007</v>
      </c>
      <c r="N112" s="278">
        <v>100</v>
      </c>
      <c r="O112" s="278">
        <v>100</v>
      </c>
      <c r="P112" s="275" t="s">
        <v>438</v>
      </c>
      <c r="Q112" s="274" t="s">
        <v>563</v>
      </c>
      <c r="R112" s="274" t="s">
        <v>686</v>
      </c>
      <c r="S112" s="274" t="s">
        <v>686</v>
      </c>
      <c r="T112" s="274" t="s">
        <v>589</v>
      </c>
      <c r="U112" s="274" t="s">
        <v>775</v>
      </c>
      <c r="V112" s="274" t="s">
        <v>775</v>
      </c>
      <c r="W112" s="274" t="s">
        <v>692</v>
      </c>
      <c r="X112" s="279" t="s">
        <v>1999</v>
      </c>
    </row>
    <row r="113" spans="1:24" s="280" customFormat="1" ht="54" x14ac:dyDescent="0.2">
      <c r="A113" s="274" t="s">
        <v>1932</v>
      </c>
      <c r="B113" s="275" t="s">
        <v>640</v>
      </c>
      <c r="C113" s="274" t="s">
        <v>784</v>
      </c>
      <c r="D113" s="275" t="s">
        <v>785</v>
      </c>
      <c r="E113" s="275" t="s">
        <v>1870</v>
      </c>
      <c r="F113" s="274" t="s">
        <v>1319</v>
      </c>
      <c r="G113" s="276">
        <v>94753.780000000028</v>
      </c>
      <c r="H113" s="277" t="s">
        <v>1936</v>
      </c>
      <c r="I113" s="276">
        <v>0</v>
      </c>
      <c r="J113" s="276">
        <v>94753.780000000028</v>
      </c>
      <c r="K113" s="276">
        <v>94753.780000000028</v>
      </c>
      <c r="L113" s="276">
        <v>94753.780000000028</v>
      </c>
      <c r="M113" s="276">
        <v>94753.780000000028</v>
      </c>
      <c r="N113" s="278">
        <v>100</v>
      </c>
      <c r="O113" s="278">
        <v>100</v>
      </c>
      <c r="P113" s="275"/>
      <c r="Q113" s="274" t="s">
        <v>786</v>
      </c>
      <c r="R113" s="274" t="s">
        <v>897</v>
      </c>
      <c r="S113" s="274" t="s">
        <v>897</v>
      </c>
      <c r="T113" s="274" t="s">
        <v>605</v>
      </c>
      <c r="U113" s="274" t="s">
        <v>946</v>
      </c>
      <c r="V113" s="274" t="s">
        <v>946</v>
      </c>
      <c r="W113" s="274" t="s">
        <v>1937</v>
      </c>
      <c r="X113" s="279" t="s">
        <v>2000</v>
      </c>
    </row>
    <row r="114" spans="1:24" s="280" customFormat="1" ht="27" x14ac:dyDescent="0.2">
      <c r="A114" s="274" t="s">
        <v>1932</v>
      </c>
      <c r="B114" s="275" t="s">
        <v>640</v>
      </c>
      <c r="C114" s="274" t="s">
        <v>787</v>
      </c>
      <c r="D114" s="275" t="s">
        <v>419</v>
      </c>
      <c r="E114" s="275" t="s">
        <v>1870</v>
      </c>
      <c r="F114" s="274" t="s">
        <v>1319</v>
      </c>
      <c r="G114" s="276">
        <v>599061.31000000029</v>
      </c>
      <c r="H114" s="277" t="s">
        <v>1936</v>
      </c>
      <c r="I114" s="276">
        <v>0</v>
      </c>
      <c r="J114" s="276">
        <v>599061.31000000029</v>
      </c>
      <c r="K114" s="276">
        <v>599061.31000000029</v>
      </c>
      <c r="L114" s="276">
        <v>599061.31000000029</v>
      </c>
      <c r="M114" s="276">
        <v>599061.31000000029</v>
      </c>
      <c r="N114" s="278">
        <v>100</v>
      </c>
      <c r="O114" s="278">
        <v>100</v>
      </c>
      <c r="P114" s="275"/>
      <c r="Q114" s="274" t="s">
        <v>786</v>
      </c>
      <c r="R114" s="274" t="s">
        <v>897</v>
      </c>
      <c r="S114" s="274" t="s">
        <v>897</v>
      </c>
      <c r="T114" s="274" t="s">
        <v>605</v>
      </c>
      <c r="U114" s="274" t="s">
        <v>1011</v>
      </c>
      <c r="V114" s="274" t="s">
        <v>1011</v>
      </c>
      <c r="W114" s="274" t="s">
        <v>818</v>
      </c>
      <c r="X114" s="279" t="s">
        <v>1999</v>
      </c>
    </row>
    <row r="115" spans="1:24" s="280" customFormat="1" ht="45" x14ac:dyDescent="0.2">
      <c r="A115" s="274" t="s">
        <v>1932</v>
      </c>
      <c r="B115" s="275" t="s">
        <v>640</v>
      </c>
      <c r="C115" s="274" t="s">
        <v>788</v>
      </c>
      <c r="D115" s="275" t="s">
        <v>789</v>
      </c>
      <c r="E115" s="275" t="s">
        <v>1928</v>
      </c>
      <c r="F115" s="274" t="s">
        <v>1319</v>
      </c>
      <c r="G115" s="276">
        <v>350255.67000000004</v>
      </c>
      <c r="H115" s="277" t="s">
        <v>1938</v>
      </c>
      <c r="I115" s="276">
        <v>0</v>
      </c>
      <c r="J115" s="276">
        <v>350255.67000000004</v>
      </c>
      <c r="K115" s="276">
        <v>350255.67000000004</v>
      </c>
      <c r="L115" s="276">
        <v>350255.67000000004</v>
      </c>
      <c r="M115" s="276">
        <v>350255.67000000004</v>
      </c>
      <c r="N115" s="278">
        <v>100</v>
      </c>
      <c r="O115" s="278">
        <v>100</v>
      </c>
      <c r="P115" s="275"/>
      <c r="Q115" s="274" t="s">
        <v>790</v>
      </c>
      <c r="R115" s="274" t="s">
        <v>1048</v>
      </c>
      <c r="S115" s="274" t="s">
        <v>1048</v>
      </c>
      <c r="T115" s="274" t="s">
        <v>778</v>
      </c>
      <c r="U115" s="274" t="s">
        <v>685</v>
      </c>
      <c r="V115" s="274" t="s">
        <v>685</v>
      </c>
      <c r="W115" s="274" t="s">
        <v>1939</v>
      </c>
      <c r="X115" s="279" t="s">
        <v>2011</v>
      </c>
    </row>
    <row r="116" spans="1:24" s="280" customFormat="1" ht="36" x14ac:dyDescent="0.2">
      <c r="A116" s="274" t="s">
        <v>1932</v>
      </c>
      <c r="B116" s="275" t="s">
        <v>640</v>
      </c>
      <c r="C116" s="274" t="s">
        <v>791</v>
      </c>
      <c r="D116" s="275" t="s">
        <v>792</v>
      </c>
      <c r="E116" s="275" t="s">
        <v>1928</v>
      </c>
      <c r="F116" s="274" t="s">
        <v>1319</v>
      </c>
      <c r="G116" s="276">
        <v>521757.69000000006</v>
      </c>
      <c r="H116" s="277" t="s">
        <v>1936</v>
      </c>
      <c r="I116" s="276">
        <v>0</v>
      </c>
      <c r="J116" s="276">
        <v>521757.69000000006</v>
      </c>
      <c r="K116" s="276">
        <v>521757.69000000006</v>
      </c>
      <c r="L116" s="276">
        <v>521757.69000000006</v>
      </c>
      <c r="M116" s="276">
        <v>521757.69000000006</v>
      </c>
      <c r="N116" s="278">
        <v>100</v>
      </c>
      <c r="O116" s="278">
        <v>100</v>
      </c>
      <c r="P116" s="275"/>
      <c r="Q116" s="274" t="s">
        <v>790</v>
      </c>
      <c r="R116" s="274" t="s">
        <v>1048</v>
      </c>
      <c r="S116" s="274" t="s">
        <v>1048</v>
      </c>
      <c r="T116" s="274" t="s">
        <v>778</v>
      </c>
      <c r="U116" s="274" t="s">
        <v>685</v>
      </c>
      <c r="V116" s="274" t="s">
        <v>685</v>
      </c>
      <c r="W116" s="274" t="s">
        <v>1939</v>
      </c>
      <c r="X116" s="279" t="s">
        <v>2011</v>
      </c>
    </row>
    <row r="117" spans="1:24" s="280" customFormat="1" ht="36" x14ac:dyDescent="0.2">
      <c r="A117" s="274" t="s">
        <v>1932</v>
      </c>
      <c r="B117" s="275" t="s">
        <v>640</v>
      </c>
      <c r="C117" s="274" t="s">
        <v>793</v>
      </c>
      <c r="D117" s="275" t="s">
        <v>794</v>
      </c>
      <c r="E117" s="275" t="s">
        <v>1935</v>
      </c>
      <c r="F117" s="274" t="s">
        <v>1319</v>
      </c>
      <c r="G117" s="276">
        <v>407881.71000000008</v>
      </c>
      <c r="H117" s="277" t="s">
        <v>1940</v>
      </c>
      <c r="I117" s="276">
        <v>0</v>
      </c>
      <c r="J117" s="276">
        <v>407881.71000000008</v>
      </c>
      <c r="K117" s="276">
        <v>407881.71000000008</v>
      </c>
      <c r="L117" s="276">
        <v>407881.71000000008</v>
      </c>
      <c r="M117" s="276">
        <v>407881.71000000008</v>
      </c>
      <c r="N117" s="278">
        <v>100</v>
      </c>
      <c r="O117" s="278">
        <v>100</v>
      </c>
      <c r="P117" s="275"/>
      <c r="Q117" s="274" t="s">
        <v>695</v>
      </c>
      <c r="R117" s="274" t="s">
        <v>502</v>
      </c>
      <c r="S117" s="274" t="s">
        <v>502</v>
      </c>
      <c r="T117" s="274" t="s">
        <v>795</v>
      </c>
      <c r="U117" s="274" t="s">
        <v>1168</v>
      </c>
      <c r="V117" s="274" t="s">
        <v>1168</v>
      </c>
      <c r="W117" s="274" t="s">
        <v>1939</v>
      </c>
      <c r="X117" s="279" t="s">
        <v>2012</v>
      </c>
    </row>
    <row r="118" spans="1:24" s="280" customFormat="1" ht="36" x14ac:dyDescent="0.2">
      <c r="A118" s="274" t="s">
        <v>1932</v>
      </c>
      <c r="B118" s="275" t="s">
        <v>640</v>
      </c>
      <c r="C118" s="274" t="s">
        <v>1581</v>
      </c>
      <c r="D118" s="275" t="s">
        <v>1582</v>
      </c>
      <c r="E118" s="275" t="s">
        <v>1876</v>
      </c>
      <c r="F118" s="274" t="s">
        <v>1319</v>
      </c>
      <c r="G118" s="276">
        <v>236404.90000000008</v>
      </c>
      <c r="H118" s="277" t="s">
        <v>1936</v>
      </c>
      <c r="I118" s="276">
        <v>0</v>
      </c>
      <c r="J118" s="276">
        <v>236404.90000000008</v>
      </c>
      <c r="K118" s="276">
        <v>236404.90000000008</v>
      </c>
      <c r="L118" s="276">
        <v>236404.90000000008</v>
      </c>
      <c r="M118" s="276">
        <v>236404.90000000008</v>
      </c>
      <c r="N118" s="278">
        <v>100</v>
      </c>
      <c r="O118" s="278">
        <v>0</v>
      </c>
      <c r="P118" s="275"/>
      <c r="Q118" s="274" t="s">
        <v>991</v>
      </c>
      <c r="R118" s="274"/>
      <c r="S118" s="274" t="s">
        <v>1464</v>
      </c>
      <c r="T118" s="274" t="s">
        <v>462</v>
      </c>
      <c r="U118" s="274"/>
      <c r="V118" s="274" t="s">
        <v>1564</v>
      </c>
      <c r="W118" s="274" t="s">
        <v>1181</v>
      </c>
      <c r="X118" s="279" t="s">
        <v>1999</v>
      </c>
    </row>
    <row r="119" spans="1:24" s="280" customFormat="1" ht="45" x14ac:dyDescent="0.2">
      <c r="A119" s="274" t="s">
        <v>1932</v>
      </c>
      <c r="B119" s="275" t="s">
        <v>640</v>
      </c>
      <c r="C119" s="274" t="s">
        <v>1584</v>
      </c>
      <c r="D119" s="275" t="s">
        <v>1585</v>
      </c>
      <c r="E119" s="275" t="s">
        <v>1803</v>
      </c>
      <c r="F119" s="274" t="s">
        <v>1319</v>
      </c>
      <c r="G119" s="276">
        <v>296016.18000000005</v>
      </c>
      <c r="H119" s="277" t="s">
        <v>1941</v>
      </c>
      <c r="I119" s="276">
        <v>0</v>
      </c>
      <c r="J119" s="276">
        <v>296016.18000000005</v>
      </c>
      <c r="K119" s="276">
        <v>296016.18000000005</v>
      </c>
      <c r="L119" s="276">
        <v>296016.18000000005</v>
      </c>
      <c r="M119" s="276">
        <v>296016.18000000005</v>
      </c>
      <c r="N119" s="278">
        <v>100</v>
      </c>
      <c r="O119" s="278">
        <v>0</v>
      </c>
      <c r="P119" s="275"/>
      <c r="Q119" s="274" t="s">
        <v>991</v>
      </c>
      <c r="R119" s="274"/>
      <c r="S119" s="274" t="s">
        <v>1464</v>
      </c>
      <c r="T119" s="274" t="s">
        <v>462</v>
      </c>
      <c r="U119" s="274"/>
      <c r="V119" s="274" t="s">
        <v>1564</v>
      </c>
      <c r="W119" s="274" t="s">
        <v>1181</v>
      </c>
      <c r="X119" s="279" t="s">
        <v>2000</v>
      </c>
    </row>
    <row r="120" spans="1:24" s="280" customFormat="1" ht="45" x14ac:dyDescent="0.2">
      <c r="A120" s="274" t="s">
        <v>1942</v>
      </c>
      <c r="B120" s="275" t="s">
        <v>640</v>
      </c>
      <c r="C120" s="274" t="s">
        <v>1586</v>
      </c>
      <c r="D120" s="275" t="s">
        <v>1587</v>
      </c>
      <c r="E120" s="275" t="s">
        <v>1842</v>
      </c>
      <c r="F120" s="274" t="s">
        <v>584</v>
      </c>
      <c r="G120" s="276">
        <v>298654.31000000006</v>
      </c>
      <c r="H120" s="277" t="s">
        <v>1943</v>
      </c>
      <c r="I120" s="276">
        <v>0</v>
      </c>
      <c r="J120" s="276">
        <v>298654.31000000006</v>
      </c>
      <c r="K120" s="276">
        <v>298654.31000000006</v>
      </c>
      <c r="L120" s="276">
        <v>298654.31000000006</v>
      </c>
      <c r="M120" s="276">
        <v>298654.31000000006</v>
      </c>
      <c r="N120" s="278">
        <v>100</v>
      </c>
      <c r="O120" s="278">
        <v>0</v>
      </c>
      <c r="P120" s="275"/>
      <c r="Q120" s="274" t="s">
        <v>1010</v>
      </c>
      <c r="R120" s="274"/>
      <c r="S120" s="274" t="s">
        <v>1010</v>
      </c>
      <c r="T120" s="274" t="s">
        <v>1411</v>
      </c>
      <c r="U120" s="274"/>
      <c r="V120" s="274" t="s">
        <v>1411</v>
      </c>
      <c r="W120" s="274" t="s">
        <v>1181</v>
      </c>
      <c r="X120" s="279" t="s">
        <v>1998</v>
      </c>
    </row>
    <row r="121" spans="1:24" s="280" customFormat="1" ht="36" x14ac:dyDescent="0.2">
      <c r="A121" s="274" t="s">
        <v>1944</v>
      </c>
      <c r="B121" s="275" t="s">
        <v>796</v>
      </c>
      <c r="C121" s="274" t="s">
        <v>797</v>
      </c>
      <c r="D121" s="275" t="s">
        <v>798</v>
      </c>
      <c r="E121" s="275" t="s">
        <v>1803</v>
      </c>
      <c r="F121" s="274" t="s">
        <v>1297</v>
      </c>
      <c r="G121" s="276">
        <v>119884.93</v>
      </c>
      <c r="H121" s="277" t="s">
        <v>1945</v>
      </c>
      <c r="I121" s="276">
        <v>0</v>
      </c>
      <c r="J121" s="276">
        <v>119884.93</v>
      </c>
      <c r="K121" s="276">
        <v>119884.93</v>
      </c>
      <c r="L121" s="276">
        <v>119884.93</v>
      </c>
      <c r="M121" s="276">
        <v>119884.93</v>
      </c>
      <c r="N121" s="278">
        <v>100</v>
      </c>
      <c r="O121" s="278">
        <v>100</v>
      </c>
      <c r="P121" s="275" t="s">
        <v>910</v>
      </c>
      <c r="Q121" s="274" t="s">
        <v>795</v>
      </c>
      <c r="R121" s="274" t="s">
        <v>795</v>
      </c>
      <c r="S121" s="274" t="s">
        <v>795</v>
      </c>
      <c r="T121" s="274" t="s">
        <v>799</v>
      </c>
      <c r="U121" s="274" t="s">
        <v>799</v>
      </c>
      <c r="V121" s="274" t="s">
        <v>799</v>
      </c>
      <c r="W121" s="274" t="s">
        <v>1181</v>
      </c>
      <c r="X121" s="279" t="s">
        <v>2013</v>
      </c>
    </row>
    <row r="122" spans="1:24" s="280" customFormat="1" ht="45" x14ac:dyDescent="0.2">
      <c r="A122" s="274" t="s">
        <v>1946</v>
      </c>
      <c r="B122" s="275" t="s">
        <v>800</v>
      </c>
      <c r="C122" s="274" t="s">
        <v>801</v>
      </c>
      <c r="D122" s="275" t="s">
        <v>512</v>
      </c>
      <c r="E122" s="275" t="s">
        <v>1863</v>
      </c>
      <c r="F122" s="274" t="s">
        <v>1319</v>
      </c>
      <c r="G122" s="276">
        <v>223854.71000000008</v>
      </c>
      <c r="H122" s="277" t="s">
        <v>1815</v>
      </c>
      <c r="I122" s="276">
        <v>0</v>
      </c>
      <c r="J122" s="276">
        <v>223854.71000000008</v>
      </c>
      <c r="K122" s="276">
        <v>223854.71000000008</v>
      </c>
      <c r="L122" s="276">
        <v>223854.71000000008</v>
      </c>
      <c r="M122" s="276">
        <v>223854.71000000008</v>
      </c>
      <c r="N122" s="278">
        <v>100</v>
      </c>
      <c r="O122" s="278">
        <v>100</v>
      </c>
      <c r="P122" s="275" t="s">
        <v>438</v>
      </c>
      <c r="Q122" s="274" t="s">
        <v>778</v>
      </c>
      <c r="R122" s="274" t="s">
        <v>778</v>
      </c>
      <c r="S122" s="274" t="s">
        <v>778</v>
      </c>
      <c r="T122" s="274" t="s">
        <v>475</v>
      </c>
      <c r="U122" s="274" t="s">
        <v>475</v>
      </c>
      <c r="V122" s="274" t="s">
        <v>475</v>
      </c>
      <c r="W122" s="274" t="s">
        <v>1181</v>
      </c>
      <c r="X122" s="279" t="s">
        <v>1999</v>
      </c>
    </row>
    <row r="123" spans="1:24" s="280" customFormat="1" ht="45" x14ac:dyDescent="0.2">
      <c r="A123" s="274" t="s">
        <v>1946</v>
      </c>
      <c r="B123" s="275" t="s">
        <v>800</v>
      </c>
      <c r="C123" s="274" t="s">
        <v>802</v>
      </c>
      <c r="D123" s="275" t="s">
        <v>512</v>
      </c>
      <c r="E123" s="275" t="s">
        <v>1862</v>
      </c>
      <c r="F123" s="274" t="s">
        <v>1319</v>
      </c>
      <c r="G123" s="276">
        <v>379213.16000000009</v>
      </c>
      <c r="H123" s="277" t="s">
        <v>1947</v>
      </c>
      <c r="I123" s="276">
        <v>0</v>
      </c>
      <c r="J123" s="276">
        <v>379213.16000000009</v>
      </c>
      <c r="K123" s="276">
        <v>379213.16000000009</v>
      </c>
      <c r="L123" s="276">
        <v>379213.16000000009</v>
      </c>
      <c r="M123" s="276">
        <v>379213.16000000009</v>
      </c>
      <c r="N123" s="278">
        <v>100</v>
      </c>
      <c r="O123" s="278">
        <v>100</v>
      </c>
      <c r="P123" s="275" t="s">
        <v>438</v>
      </c>
      <c r="Q123" s="274" t="s">
        <v>778</v>
      </c>
      <c r="R123" s="274" t="s">
        <v>778</v>
      </c>
      <c r="S123" s="274" t="s">
        <v>778</v>
      </c>
      <c r="T123" s="274" t="s">
        <v>475</v>
      </c>
      <c r="U123" s="274" t="s">
        <v>475</v>
      </c>
      <c r="V123" s="274" t="s">
        <v>475</v>
      </c>
      <c r="W123" s="274" t="s">
        <v>1181</v>
      </c>
      <c r="X123" s="279" t="s">
        <v>1999</v>
      </c>
    </row>
    <row r="124" spans="1:24" s="280" customFormat="1" ht="45" x14ac:dyDescent="0.2">
      <c r="A124" s="274" t="s">
        <v>1946</v>
      </c>
      <c r="B124" s="275" t="s">
        <v>800</v>
      </c>
      <c r="C124" s="274" t="s">
        <v>803</v>
      </c>
      <c r="D124" s="275" t="s">
        <v>512</v>
      </c>
      <c r="E124" s="275" t="s">
        <v>1948</v>
      </c>
      <c r="F124" s="274" t="s">
        <v>1319</v>
      </c>
      <c r="G124" s="276">
        <v>466178.34000000014</v>
      </c>
      <c r="H124" s="277" t="s">
        <v>1838</v>
      </c>
      <c r="I124" s="276">
        <v>0</v>
      </c>
      <c r="J124" s="276">
        <v>466178.34000000014</v>
      </c>
      <c r="K124" s="276">
        <v>466178.34000000014</v>
      </c>
      <c r="L124" s="276">
        <v>466178.34000000014</v>
      </c>
      <c r="M124" s="276">
        <v>466178.34000000014</v>
      </c>
      <c r="N124" s="278">
        <v>100</v>
      </c>
      <c r="O124" s="278">
        <v>100</v>
      </c>
      <c r="P124" s="275" t="s">
        <v>438</v>
      </c>
      <c r="Q124" s="274" t="s">
        <v>778</v>
      </c>
      <c r="R124" s="274" t="s">
        <v>778</v>
      </c>
      <c r="S124" s="274" t="s">
        <v>778</v>
      </c>
      <c r="T124" s="274" t="s">
        <v>475</v>
      </c>
      <c r="U124" s="274" t="s">
        <v>475</v>
      </c>
      <c r="V124" s="274" t="s">
        <v>475</v>
      </c>
      <c r="W124" s="274" t="s">
        <v>1181</v>
      </c>
      <c r="X124" s="279" t="s">
        <v>1999</v>
      </c>
    </row>
    <row r="125" spans="1:24" s="280" customFormat="1" ht="45" x14ac:dyDescent="0.2">
      <c r="A125" s="274" t="s">
        <v>1946</v>
      </c>
      <c r="B125" s="275" t="s">
        <v>800</v>
      </c>
      <c r="C125" s="274" t="s">
        <v>804</v>
      </c>
      <c r="D125" s="275" t="s">
        <v>512</v>
      </c>
      <c r="E125" s="275" t="s">
        <v>1864</v>
      </c>
      <c r="F125" s="274" t="s">
        <v>1319</v>
      </c>
      <c r="G125" s="276">
        <v>316228.38000000006</v>
      </c>
      <c r="H125" s="277" t="s">
        <v>1949</v>
      </c>
      <c r="I125" s="276">
        <v>0</v>
      </c>
      <c r="J125" s="276">
        <v>316228.38000000006</v>
      </c>
      <c r="K125" s="276">
        <v>316228.38000000006</v>
      </c>
      <c r="L125" s="276">
        <v>316228.38000000006</v>
      </c>
      <c r="M125" s="276">
        <v>316228.38000000006</v>
      </c>
      <c r="N125" s="278">
        <v>100</v>
      </c>
      <c r="O125" s="278">
        <v>100</v>
      </c>
      <c r="P125" s="275" t="s">
        <v>438</v>
      </c>
      <c r="Q125" s="274" t="s">
        <v>778</v>
      </c>
      <c r="R125" s="274" t="s">
        <v>778</v>
      </c>
      <c r="S125" s="274" t="s">
        <v>778</v>
      </c>
      <c r="T125" s="274" t="s">
        <v>475</v>
      </c>
      <c r="U125" s="274" t="s">
        <v>475</v>
      </c>
      <c r="V125" s="274" t="s">
        <v>475</v>
      </c>
      <c r="W125" s="274" t="s">
        <v>1181</v>
      </c>
      <c r="X125" s="279" t="s">
        <v>1999</v>
      </c>
    </row>
    <row r="126" spans="1:24" s="280" customFormat="1" ht="45" x14ac:dyDescent="0.2">
      <c r="A126" s="274" t="s">
        <v>1946</v>
      </c>
      <c r="B126" s="275" t="s">
        <v>800</v>
      </c>
      <c r="C126" s="274" t="s">
        <v>805</v>
      </c>
      <c r="D126" s="275" t="s">
        <v>512</v>
      </c>
      <c r="E126" s="275" t="s">
        <v>1877</v>
      </c>
      <c r="F126" s="274" t="s">
        <v>1319</v>
      </c>
      <c r="G126" s="276">
        <v>347741.22000000009</v>
      </c>
      <c r="H126" s="277" t="s">
        <v>1950</v>
      </c>
      <c r="I126" s="276">
        <v>0</v>
      </c>
      <c r="J126" s="276">
        <v>347741.22000000009</v>
      </c>
      <c r="K126" s="276">
        <v>347741.22000000009</v>
      </c>
      <c r="L126" s="276">
        <v>347741.22000000009</v>
      </c>
      <c r="M126" s="276">
        <v>347741.22000000009</v>
      </c>
      <c r="N126" s="278">
        <v>100</v>
      </c>
      <c r="O126" s="278">
        <v>100</v>
      </c>
      <c r="P126" s="275" t="s">
        <v>438</v>
      </c>
      <c r="Q126" s="274" t="s">
        <v>778</v>
      </c>
      <c r="R126" s="274" t="s">
        <v>778</v>
      </c>
      <c r="S126" s="274" t="s">
        <v>778</v>
      </c>
      <c r="T126" s="274" t="s">
        <v>475</v>
      </c>
      <c r="U126" s="274" t="s">
        <v>475</v>
      </c>
      <c r="V126" s="274" t="s">
        <v>475</v>
      </c>
      <c r="W126" s="274" t="s">
        <v>1181</v>
      </c>
      <c r="X126" s="279" t="s">
        <v>1999</v>
      </c>
    </row>
    <row r="127" spans="1:24" s="280" customFormat="1" ht="45" x14ac:dyDescent="0.2">
      <c r="A127" s="274" t="s">
        <v>1946</v>
      </c>
      <c r="B127" s="275" t="s">
        <v>800</v>
      </c>
      <c r="C127" s="274" t="s">
        <v>806</v>
      </c>
      <c r="D127" s="275" t="s">
        <v>512</v>
      </c>
      <c r="E127" s="275" t="s">
        <v>1951</v>
      </c>
      <c r="F127" s="274" t="s">
        <v>1319</v>
      </c>
      <c r="G127" s="276">
        <v>129752.31999999999</v>
      </c>
      <c r="H127" s="277" t="s">
        <v>1810</v>
      </c>
      <c r="I127" s="276">
        <v>0</v>
      </c>
      <c r="J127" s="276">
        <v>129752.31999999999</v>
      </c>
      <c r="K127" s="276">
        <v>129752.31999999999</v>
      </c>
      <c r="L127" s="276">
        <v>129752.31999999999</v>
      </c>
      <c r="M127" s="276">
        <v>129752.31999999999</v>
      </c>
      <c r="N127" s="278">
        <v>100</v>
      </c>
      <c r="O127" s="278">
        <v>100</v>
      </c>
      <c r="P127" s="275" t="s">
        <v>438</v>
      </c>
      <c r="Q127" s="274" t="s">
        <v>778</v>
      </c>
      <c r="R127" s="274" t="s">
        <v>778</v>
      </c>
      <c r="S127" s="274" t="s">
        <v>778</v>
      </c>
      <c r="T127" s="274" t="s">
        <v>475</v>
      </c>
      <c r="U127" s="274" t="s">
        <v>475</v>
      </c>
      <c r="V127" s="274" t="s">
        <v>475</v>
      </c>
      <c r="W127" s="274" t="s">
        <v>1181</v>
      </c>
      <c r="X127" s="279" t="s">
        <v>1999</v>
      </c>
    </row>
    <row r="128" spans="1:24" s="280" customFormat="1" ht="45" x14ac:dyDescent="0.2">
      <c r="A128" s="274" t="s">
        <v>1946</v>
      </c>
      <c r="B128" s="275" t="s">
        <v>800</v>
      </c>
      <c r="C128" s="274" t="s">
        <v>807</v>
      </c>
      <c r="D128" s="275" t="s">
        <v>706</v>
      </c>
      <c r="E128" s="275" t="s">
        <v>1952</v>
      </c>
      <c r="F128" s="274" t="s">
        <v>1319</v>
      </c>
      <c r="G128" s="276">
        <v>61055.180000000008</v>
      </c>
      <c r="H128" s="277" t="s">
        <v>1953</v>
      </c>
      <c r="I128" s="276">
        <v>0</v>
      </c>
      <c r="J128" s="276">
        <v>61055.180000000008</v>
      </c>
      <c r="K128" s="276">
        <v>61055.180000000008</v>
      </c>
      <c r="L128" s="276">
        <v>61055.180000000008</v>
      </c>
      <c r="M128" s="276">
        <v>61055.180000000008</v>
      </c>
      <c r="N128" s="278">
        <v>100</v>
      </c>
      <c r="O128" s="278">
        <v>100</v>
      </c>
      <c r="P128" s="275" t="s">
        <v>438</v>
      </c>
      <c r="Q128" s="274" t="s">
        <v>778</v>
      </c>
      <c r="R128" s="274" t="s">
        <v>778</v>
      </c>
      <c r="S128" s="274" t="s">
        <v>778</v>
      </c>
      <c r="T128" s="274" t="s">
        <v>475</v>
      </c>
      <c r="U128" s="274" t="s">
        <v>475</v>
      </c>
      <c r="V128" s="274" t="s">
        <v>475</v>
      </c>
      <c r="W128" s="274" t="s">
        <v>1181</v>
      </c>
      <c r="X128" s="279" t="s">
        <v>1999</v>
      </c>
    </row>
    <row r="129" spans="1:24" s="280" customFormat="1" ht="54" x14ac:dyDescent="0.2">
      <c r="A129" s="274" t="s">
        <v>1946</v>
      </c>
      <c r="B129" s="275" t="s">
        <v>800</v>
      </c>
      <c r="C129" s="274" t="s">
        <v>1049</v>
      </c>
      <c r="D129" s="275" t="s">
        <v>1050</v>
      </c>
      <c r="E129" s="275" t="s">
        <v>1807</v>
      </c>
      <c r="F129" s="274" t="s">
        <v>1319</v>
      </c>
      <c r="G129" s="276">
        <v>66390.650000000009</v>
      </c>
      <c r="H129" s="277" t="s">
        <v>1813</v>
      </c>
      <c r="I129" s="276">
        <v>0</v>
      </c>
      <c r="J129" s="276">
        <v>66390.650000000009</v>
      </c>
      <c r="K129" s="276">
        <v>66390.650000000009</v>
      </c>
      <c r="L129" s="276">
        <v>66390.650000000009</v>
      </c>
      <c r="M129" s="276">
        <v>66390.650000000009</v>
      </c>
      <c r="N129" s="278">
        <v>100</v>
      </c>
      <c r="O129" s="278">
        <v>100</v>
      </c>
      <c r="P129" s="275" t="s">
        <v>1839</v>
      </c>
      <c r="Q129" s="274" t="s">
        <v>1051</v>
      </c>
      <c r="R129" s="274" t="s">
        <v>1051</v>
      </c>
      <c r="S129" s="274" t="s">
        <v>1051</v>
      </c>
      <c r="T129" s="274" t="s">
        <v>818</v>
      </c>
      <c r="U129" s="274" t="s">
        <v>818</v>
      </c>
      <c r="V129" s="274" t="s">
        <v>818</v>
      </c>
      <c r="W129" s="274" t="s">
        <v>1181</v>
      </c>
      <c r="X129" s="279" t="s">
        <v>1999</v>
      </c>
    </row>
    <row r="130" spans="1:24" s="280" customFormat="1" ht="54" x14ac:dyDescent="0.2">
      <c r="A130" s="274" t="s">
        <v>1946</v>
      </c>
      <c r="B130" s="275" t="s">
        <v>800</v>
      </c>
      <c r="C130" s="274" t="s">
        <v>1052</v>
      </c>
      <c r="D130" s="275" t="s">
        <v>1050</v>
      </c>
      <c r="E130" s="275" t="s">
        <v>1822</v>
      </c>
      <c r="F130" s="274" t="s">
        <v>1319</v>
      </c>
      <c r="G130" s="276">
        <v>45995.760000000009</v>
      </c>
      <c r="H130" s="277" t="s">
        <v>1844</v>
      </c>
      <c r="I130" s="276">
        <v>0</v>
      </c>
      <c r="J130" s="276">
        <v>45995.760000000009</v>
      </c>
      <c r="K130" s="276">
        <v>45995.760000000009</v>
      </c>
      <c r="L130" s="276">
        <v>45995.760000000009</v>
      </c>
      <c r="M130" s="276">
        <v>45995.760000000009</v>
      </c>
      <c r="N130" s="278">
        <v>100</v>
      </c>
      <c r="O130" s="278">
        <v>100</v>
      </c>
      <c r="P130" s="275" t="s">
        <v>1839</v>
      </c>
      <c r="Q130" s="274" t="s">
        <v>1051</v>
      </c>
      <c r="R130" s="274" t="s">
        <v>1051</v>
      </c>
      <c r="S130" s="274" t="s">
        <v>1051</v>
      </c>
      <c r="T130" s="274" t="s">
        <v>818</v>
      </c>
      <c r="U130" s="274" t="s">
        <v>818</v>
      </c>
      <c r="V130" s="274" t="s">
        <v>818</v>
      </c>
      <c r="W130" s="274" t="s">
        <v>1181</v>
      </c>
      <c r="X130" s="279" t="s">
        <v>1999</v>
      </c>
    </row>
    <row r="131" spans="1:24" s="280" customFormat="1" ht="54" x14ac:dyDescent="0.2">
      <c r="A131" s="274" t="s">
        <v>1946</v>
      </c>
      <c r="B131" s="275" t="s">
        <v>800</v>
      </c>
      <c r="C131" s="274" t="s">
        <v>1053</v>
      </c>
      <c r="D131" s="275" t="s">
        <v>1954</v>
      </c>
      <c r="E131" s="275" t="s">
        <v>1823</v>
      </c>
      <c r="F131" s="274" t="s">
        <v>1319</v>
      </c>
      <c r="G131" s="276">
        <v>66340.10000000002</v>
      </c>
      <c r="H131" s="277" t="s">
        <v>1813</v>
      </c>
      <c r="I131" s="276">
        <v>0</v>
      </c>
      <c r="J131" s="276">
        <v>66340.10000000002</v>
      </c>
      <c r="K131" s="276">
        <v>66340.10000000002</v>
      </c>
      <c r="L131" s="276">
        <v>66340.10000000002</v>
      </c>
      <c r="M131" s="276">
        <v>66340.10000000002</v>
      </c>
      <c r="N131" s="278">
        <v>100</v>
      </c>
      <c r="O131" s="278">
        <v>100</v>
      </c>
      <c r="P131" s="275" t="s">
        <v>1839</v>
      </c>
      <c r="Q131" s="274" t="s">
        <v>1051</v>
      </c>
      <c r="R131" s="274" t="s">
        <v>1051</v>
      </c>
      <c r="S131" s="274" t="s">
        <v>1051</v>
      </c>
      <c r="T131" s="274" t="s">
        <v>818</v>
      </c>
      <c r="U131" s="274" t="s">
        <v>818</v>
      </c>
      <c r="V131" s="274" t="s">
        <v>1021</v>
      </c>
      <c r="W131" s="274" t="s">
        <v>1181</v>
      </c>
      <c r="X131" s="279" t="s">
        <v>1999</v>
      </c>
    </row>
    <row r="132" spans="1:24" s="280" customFormat="1" ht="54" x14ac:dyDescent="0.2">
      <c r="A132" s="274" t="s">
        <v>1946</v>
      </c>
      <c r="B132" s="275" t="s">
        <v>800</v>
      </c>
      <c r="C132" s="274" t="s">
        <v>1054</v>
      </c>
      <c r="D132" s="275" t="s">
        <v>1050</v>
      </c>
      <c r="E132" s="275" t="s">
        <v>1818</v>
      </c>
      <c r="F132" s="274" t="s">
        <v>1319</v>
      </c>
      <c r="G132" s="276">
        <v>147834.25000000009</v>
      </c>
      <c r="H132" s="277" t="s">
        <v>1815</v>
      </c>
      <c r="I132" s="276">
        <v>0</v>
      </c>
      <c r="J132" s="276">
        <v>147834.25000000009</v>
      </c>
      <c r="K132" s="276">
        <v>147834.25000000009</v>
      </c>
      <c r="L132" s="276">
        <v>147834.25000000009</v>
      </c>
      <c r="M132" s="276">
        <v>147834.25000000009</v>
      </c>
      <c r="N132" s="278">
        <v>100</v>
      </c>
      <c r="O132" s="278">
        <v>100</v>
      </c>
      <c r="P132" s="275" t="s">
        <v>1839</v>
      </c>
      <c r="Q132" s="274" t="s">
        <v>1051</v>
      </c>
      <c r="R132" s="274" t="s">
        <v>1169</v>
      </c>
      <c r="S132" s="274" t="s">
        <v>1051</v>
      </c>
      <c r="T132" s="274" t="s">
        <v>818</v>
      </c>
      <c r="U132" s="274" t="s">
        <v>818</v>
      </c>
      <c r="V132" s="274" t="s">
        <v>818</v>
      </c>
      <c r="W132" s="274" t="s">
        <v>1181</v>
      </c>
      <c r="X132" s="279" t="s">
        <v>1999</v>
      </c>
    </row>
    <row r="133" spans="1:24" s="280" customFormat="1" ht="54" x14ac:dyDescent="0.2">
      <c r="A133" s="274" t="s">
        <v>1946</v>
      </c>
      <c r="B133" s="275" t="s">
        <v>800</v>
      </c>
      <c r="C133" s="274" t="s">
        <v>1055</v>
      </c>
      <c r="D133" s="275" t="s">
        <v>694</v>
      </c>
      <c r="E133" s="275" t="s">
        <v>1830</v>
      </c>
      <c r="F133" s="274" t="s">
        <v>1319</v>
      </c>
      <c r="G133" s="276">
        <v>65244.040000000008</v>
      </c>
      <c r="H133" s="277" t="s">
        <v>1844</v>
      </c>
      <c r="I133" s="276">
        <v>0</v>
      </c>
      <c r="J133" s="276">
        <v>65244.040000000008</v>
      </c>
      <c r="K133" s="276">
        <v>65244.040000000008</v>
      </c>
      <c r="L133" s="276">
        <v>65244.040000000008</v>
      </c>
      <c r="M133" s="276">
        <v>65244.040000000008</v>
      </c>
      <c r="N133" s="278">
        <v>100</v>
      </c>
      <c r="O133" s="278">
        <v>100</v>
      </c>
      <c r="P133" s="275" t="s">
        <v>1839</v>
      </c>
      <c r="Q133" s="274" t="s">
        <v>1051</v>
      </c>
      <c r="R133" s="274" t="s">
        <v>1051</v>
      </c>
      <c r="S133" s="274" t="s">
        <v>1051</v>
      </c>
      <c r="T133" s="274" t="s">
        <v>818</v>
      </c>
      <c r="U133" s="274" t="s">
        <v>818</v>
      </c>
      <c r="V133" s="274" t="s">
        <v>818</v>
      </c>
      <c r="W133" s="274" t="s">
        <v>1181</v>
      </c>
      <c r="X133" s="279" t="s">
        <v>1999</v>
      </c>
    </row>
    <row r="134" spans="1:24" s="280" customFormat="1" ht="54" x14ac:dyDescent="0.2">
      <c r="A134" s="274" t="s">
        <v>1946</v>
      </c>
      <c r="B134" s="275" t="s">
        <v>800</v>
      </c>
      <c r="C134" s="274" t="s">
        <v>1056</v>
      </c>
      <c r="D134" s="275" t="s">
        <v>1057</v>
      </c>
      <c r="E134" s="275" t="s">
        <v>1809</v>
      </c>
      <c r="F134" s="274" t="s">
        <v>1319</v>
      </c>
      <c r="G134" s="276">
        <v>51282.16</v>
      </c>
      <c r="H134" s="277" t="s">
        <v>1955</v>
      </c>
      <c r="I134" s="276">
        <v>0</v>
      </c>
      <c r="J134" s="276">
        <v>51282.16</v>
      </c>
      <c r="K134" s="276">
        <v>51282.16</v>
      </c>
      <c r="L134" s="276">
        <v>51282.16</v>
      </c>
      <c r="M134" s="276">
        <v>51282.16</v>
      </c>
      <c r="N134" s="278">
        <v>100</v>
      </c>
      <c r="O134" s="278">
        <v>100</v>
      </c>
      <c r="P134" s="275" t="s">
        <v>1839</v>
      </c>
      <c r="Q134" s="274" t="s">
        <v>1051</v>
      </c>
      <c r="R134" s="274" t="s">
        <v>1051</v>
      </c>
      <c r="S134" s="274" t="s">
        <v>1051</v>
      </c>
      <c r="T134" s="274" t="s">
        <v>818</v>
      </c>
      <c r="U134" s="274" t="s">
        <v>818</v>
      </c>
      <c r="V134" s="274" t="s">
        <v>1021</v>
      </c>
      <c r="W134" s="274" t="s">
        <v>1181</v>
      </c>
      <c r="X134" s="279" t="s">
        <v>1999</v>
      </c>
    </row>
    <row r="135" spans="1:24" s="280" customFormat="1" ht="54" x14ac:dyDescent="0.2">
      <c r="A135" s="274" t="s">
        <v>1946</v>
      </c>
      <c r="B135" s="275" t="s">
        <v>800</v>
      </c>
      <c r="C135" s="274" t="s">
        <v>1058</v>
      </c>
      <c r="D135" s="275" t="s">
        <v>1057</v>
      </c>
      <c r="E135" s="275" t="s">
        <v>1807</v>
      </c>
      <c r="F135" s="274" t="s">
        <v>1319</v>
      </c>
      <c r="G135" s="276">
        <v>194862.58000000007</v>
      </c>
      <c r="H135" s="277" t="s">
        <v>1855</v>
      </c>
      <c r="I135" s="276">
        <v>0</v>
      </c>
      <c r="J135" s="276">
        <v>194862.58000000007</v>
      </c>
      <c r="K135" s="276">
        <v>194862.58000000007</v>
      </c>
      <c r="L135" s="276">
        <v>194862.58000000007</v>
      </c>
      <c r="M135" s="276">
        <v>194862.58000000007</v>
      </c>
      <c r="N135" s="278">
        <v>100</v>
      </c>
      <c r="O135" s="278">
        <v>100</v>
      </c>
      <c r="P135" s="275" t="s">
        <v>1839</v>
      </c>
      <c r="Q135" s="274" t="s">
        <v>1051</v>
      </c>
      <c r="R135" s="274" t="s">
        <v>1051</v>
      </c>
      <c r="S135" s="274" t="s">
        <v>1051</v>
      </c>
      <c r="T135" s="274" t="s">
        <v>818</v>
      </c>
      <c r="U135" s="274" t="s">
        <v>818</v>
      </c>
      <c r="V135" s="274" t="s">
        <v>818</v>
      </c>
      <c r="W135" s="274" t="s">
        <v>1181</v>
      </c>
      <c r="X135" s="279" t="s">
        <v>1999</v>
      </c>
    </row>
    <row r="136" spans="1:24" s="280" customFormat="1" ht="54" x14ac:dyDescent="0.2">
      <c r="A136" s="274" t="s">
        <v>1946</v>
      </c>
      <c r="B136" s="275" t="s">
        <v>800</v>
      </c>
      <c r="C136" s="274" t="s">
        <v>1059</v>
      </c>
      <c r="D136" s="275" t="s">
        <v>1057</v>
      </c>
      <c r="E136" s="275" t="s">
        <v>1812</v>
      </c>
      <c r="F136" s="274" t="s">
        <v>1319</v>
      </c>
      <c r="G136" s="276">
        <v>20510.98</v>
      </c>
      <c r="H136" s="277" t="s">
        <v>1956</v>
      </c>
      <c r="I136" s="276">
        <v>0</v>
      </c>
      <c r="J136" s="276">
        <v>20510.98</v>
      </c>
      <c r="K136" s="276">
        <v>20510.98</v>
      </c>
      <c r="L136" s="276">
        <v>20510.98</v>
      </c>
      <c r="M136" s="276">
        <v>20510.98</v>
      </c>
      <c r="N136" s="278">
        <v>100</v>
      </c>
      <c r="O136" s="278">
        <v>100</v>
      </c>
      <c r="P136" s="275" t="s">
        <v>1839</v>
      </c>
      <c r="Q136" s="274" t="s">
        <v>1051</v>
      </c>
      <c r="R136" s="274" t="s">
        <v>1051</v>
      </c>
      <c r="S136" s="274" t="s">
        <v>1051</v>
      </c>
      <c r="T136" s="274" t="s">
        <v>818</v>
      </c>
      <c r="U136" s="274" t="s">
        <v>818</v>
      </c>
      <c r="V136" s="274" t="s">
        <v>818</v>
      </c>
      <c r="W136" s="274" t="s">
        <v>1181</v>
      </c>
      <c r="X136" s="279" t="s">
        <v>1999</v>
      </c>
    </row>
    <row r="137" spans="1:24" s="280" customFormat="1" ht="54" x14ac:dyDescent="0.2">
      <c r="A137" s="274" t="s">
        <v>1946</v>
      </c>
      <c r="B137" s="275" t="s">
        <v>800</v>
      </c>
      <c r="C137" s="274" t="s">
        <v>1060</v>
      </c>
      <c r="D137" s="275" t="s">
        <v>1057</v>
      </c>
      <c r="E137" s="275" t="s">
        <v>1811</v>
      </c>
      <c r="F137" s="274" t="s">
        <v>1319</v>
      </c>
      <c r="G137" s="276">
        <v>61534.720000000008</v>
      </c>
      <c r="H137" s="277" t="s">
        <v>1953</v>
      </c>
      <c r="I137" s="276">
        <v>0</v>
      </c>
      <c r="J137" s="276">
        <v>61534.720000000008</v>
      </c>
      <c r="K137" s="276">
        <v>61534.720000000008</v>
      </c>
      <c r="L137" s="276">
        <v>61534.720000000008</v>
      </c>
      <c r="M137" s="276">
        <v>61534.720000000008</v>
      </c>
      <c r="N137" s="278">
        <v>100</v>
      </c>
      <c r="O137" s="278">
        <v>100</v>
      </c>
      <c r="P137" s="275" t="s">
        <v>1839</v>
      </c>
      <c r="Q137" s="274" t="s">
        <v>1051</v>
      </c>
      <c r="R137" s="274" t="s">
        <v>1051</v>
      </c>
      <c r="S137" s="274" t="s">
        <v>1051</v>
      </c>
      <c r="T137" s="274" t="s">
        <v>818</v>
      </c>
      <c r="U137" s="274" t="s">
        <v>818</v>
      </c>
      <c r="V137" s="274" t="s">
        <v>818</v>
      </c>
      <c r="W137" s="274" t="s">
        <v>1181</v>
      </c>
      <c r="X137" s="279" t="s">
        <v>1999</v>
      </c>
    </row>
    <row r="138" spans="1:24" s="280" customFormat="1" ht="54" x14ac:dyDescent="0.2">
      <c r="A138" s="274" t="s">
        <v>1946</v>
      </c>
      <c r="B138" s="275" t="s">
        <v>800</v>
      </c>
      <c r="C138" s="274" t="s">
        <v>1061</v>
      </c>
      <c r="D138" s="275" t="s">
        <v>1057</v>
      </c>
      <c r="E138" s="275" t="s">
        <v>1822</v>
      </c>
      <c r="F138" s="274" t="s">
        <v>1319</v>
      </c>
      <c r="G138" s="276">
        <v>41023.74000000002</v>
      </c>
      <c r="H138" s="277" t="s">
        <v>1853</v>
      </c>
      <c r="I138" s="276">
        <v>0</v>
      </c>
      <c r="J138" s="276">
        <v>41023.74000000002</v>
      </c>
      <c r="K138" s="276">
        <v>41023.74000000002</v>
      </c>
      <c r="L138" s="276">
        <v>41023.74000000002</v>
      </c>
      <c r="M138" s="276">
        <v>41023.74000000002</v>
      </c>
      <c r="N138" s="278">
        <v>100</v>
      </c>
      <c r="O138" s="278">
        <v>100</v>
      </c>
      <c r="P138" s="275" t="s">
        <v>1839</v>
      </c>
      <c r="Q138" s="274" t="s">
        <v>1051</v>
      </c>
      <c r="R138" s="274" t="s">
        <v>1051</v>
      </c>
      <c r="S138" s="274" t="s">
        <v>1051</v>
      </c>
      <c r="T138" s="274" t="s">
        <v>818</v>
      </c>
      <c r="U138" s="274" t="s">
        <v>818</v>
      </c>
      <c r="V138" s="274" t="s">
        <v>818</v>
      </c>
      <c r="W138" s="274" t="s">
        <v>1181</v>
      </c>
      <c r="X138" s="279" t="s">
        <v>1999</v>
      </c>
    </row>
    <row r="139" spans="1:24" s="280" customFormat="1" ht="54" x14ac:dyDescent="0.2">
      <c r="A139" s="274" t="s">
        <v>1946</v>
      </c>
      <c r="B139" s="275" t="s">
        <v>800</v>
      </c>
      <c r="C139" s="274" t="s">
        <v>1062</v>
      </c>
      <c r="D139" s="275" t="s">
        <v>1057</v>
      </c>
      <c r="E139" s="275" t="s">
        <v>1816</v>
      </c>
      <c r="F139" s="274" t="s">
        <v>1319</v>
      </c>
      <c r="G139" s="276">
        <v>61534.720000000008</v>
      </c>
      <c r="H139" s="277" t="s">
        <v>1953</v>
      </c>
      <c r="I139" s="276">
        <v>0</v>
      </c>
      <c r="J139" s="276">
        <v>61534.720000000008</v>
      </c>
      <c r="K139" s="276">
        <v>61534.720000000008</v>
      </c>
      <c r="L139" s="276">
        <v>61534.720000000008</v>
      </c>
      <c r="M139" s="276">
        <v>61534.720000000008</v>
      </c>
      <c r="N139" s="278">
        <v>100</v>
      </c>
      <c r="O139" s="278">
        <v>100</v>
      </c>
      <c r="P139" s="275" t="s">
        <v>1839</v>
      </c>
      <c r="Q139" s="274" t="s">
        <v>1051</v>
      </c>
      <c r="R139" s="274" t="s">
        <v>1051</v>
      </c>
      <c r="S139" s="274" t="s">
        <v>1051</v>
      </c>
      <c r="T139" s="274" t="s">
        <v>818</v>
      </c>
      <c r="U139" s="274" t="s">
        <v>818</v>
      </c>
      <c r="V139" s="274" t="s">
        <v>818</v>
      </c>
      <c r="W139" s="274" t="s">
        <v>1181</v>
      </c>
      <c r="X139" s="279" t="s">
        <v>1999</v>
      </c>
    </row>
    <row r="140" spans="1:24" s="280" customFormat="1" ht="54" x14ac:dyDescent="0.2">
      <c r="A140" s="274" t="s">
        <v>1946</v>
      </c>
      <c r="B140" s="275" t="s">
        <v>800</v>
      </c>
      <c r="C140" s="274" t="s">
        <v>1063</v>
      </c>
      <c r="D140" s="275" t="s">
        <v>1057</v>
      </c>
      <c r="E140" s="275" t="s">
        <v>1814</v>
      </c>
      <c r="F140" s="274" t="s">
        <v>1319</v>
      </c>
      <c r="G140" s="276">
        <v>71793.150000000009</v>
      </c>
      <c r="H140" s="277" t="s">
        <v>1854</v>
      </c>
      <c r="I140" s="276">
        <v>0</v>
      </c>
      <c r="J140" s="276">
        <v>71793.150000000009</v>
      </c>
      <c r="K140" s="276">
        <v>71793.150000000009</v>
      </c>
      <c r="L140" s="276">
        <v>71793.150000000009</v>
      </c>
      <c r="M140" s="276">
        <v>71793.150000000009</v>
      </c>
      <c r="N140" s="278">
        <v>100</v>
      </c>
      <c r="O140" s="278">
        <v>100</v>
      </c>
      <c r="P140" s="275" t="s">
        <v>1839</v>
      </c>
      <c r="Q140" s="274" t="s">
        <v>1051</v>
      </c>
      <c r="R140" s="274" t="s">
        <v>1051</v>
      </c>
      <c r="S140" s="274" t="s">
        <v>1051</v>
      </c>
      <c r="T140" s="274" t="s">
        <v>818</v>
      </c>
      <c r="U140" s="274" t="s">
        <v>818</v>
      </c>
      <c r="V140" s="274" t="s">
        <v>818</v>
      </c>
      <c r="W140" s="274" t="s">
        <v>1181</v>
      </c>
      <c r="X140" s="279" t="s">
        <v>1999</v>
      </c>
    </row>
    <row r="141" spans="1:24" s="280" customFormat="1" ht="54" x14ac:dyDescent="0.2">
      <c r="A141" s="274" t="s">
        <v>1946</v>
      </c>
      <c r="B141" s="275" t="s">
        <v>800</v>
      </c>
      <c r="C141" s="274" t="s">
        <v>1064</v>
      </c>
      <c r="D141" s="275" t="s">
        <v>1057</v>
      </c>
      <c r="E141" s="275" t="s">
        <v>1820</v>
      </c>
      <c r="F141" s="274" t="s">
        <v>1319</v>
      </c>
      <c r="G141" s="276">
        <v>82047.470000000016</v>
      </c>
      <c r="H141" s="277" t="s">
        <v>1957</v>
      </c>
      <c r="I141" s="276">
        <v>0</v>
      </c>
      <c r="J141" s="276">
        <v>82047.470000000016</v>
      </c>
      <c r="K141" s="276">
        <v>82047.470000000016</v>
      </c>
      <c r="L141" s="276">
        <v>82047.470000000016</v>
      </c>
      <c r="M141" s="276">
        <v>82047.470000000016</v>
      </c>
      <c r="N141" s="278">
        <v>100</v>
      </c>
      <c r="O141" s="278">
        <v>100</v>
      </c>
      <c r="P141" s="275" t="s">
        <v>1839</v>
      </c>
      <c r="Q141" s="274" t="s">
        <v>1051</v>
      </c>
      <c r="R141" s="274" t="s">
        <v>1051</v>
      </c>
      <c r="S141" s="274" t="s">
        <v>1051</v>
      </c>
      <c r="T141" s="274" t="s">
        <v>818</v>
      </c>
      <c r="U141" s="274" t="s">
        <v>818</v>
      </c>
      <c r="V141" s="274" t="s">
        <v>818</v>
      </c>
      <c r="W141" s="274" t="s">
        <v>1181</v>
      </c>
      <c r="X141" s="279" t="s">
        <v>1999</v>
      </c>
    </row>
    <row r="142" spans="1:24" s="280" customFormat="1" ht="54" x14ac:dyDescent="0.2">
      <c r="A142" s="274" t="s">
        <v>1946</v>
      </c>
      <c r="B142" s="275" t="s">
        <v>800</v>
      </c>
      <c r="C142" s="274" t="s">
        <v>1065</v>
      </c>
      <c r="D142" s="275" t="s">
        <v>1057</v>
      </c>
      <c r="E142" s="275" t="s">
        <v>1824</v>
      </c>
      <c r="F142" s="274" t="s">
        <v>1319</v>
      </c>
      <c r="G142" s="276">
        <v>61534.720000000008</v>
      </c>
      <c r="H142" s="277" t="s">
        <v>1953</v>
      </c>
      <c r="I142" s="276">
        <v>0</v>
      </c>
      <c r="J142" s="276">
        <v>61534.720000000008</v>
      </c>
      <c r="K142" s="276">
        <v>61534.720000000008</v>
      </c>
      <c r="L142" s="276">
        <v>61534.720000000008</v>
      </c>
      <c r="M142" s="276">
        <v>61534.720000000008</v>
      </c>
      <c r="N142" s="278">
        <v>100</v>
      </c>
      <c r="O142" s="278">
        <v>100</v>
      </c>
      <c r="P142" s="275" t="s">
        <v>1839</v>
      </c>
      <c r="Q142" s="274" t="s">
        <v>1051</v>
      </c>
      <c r="R142" s="274" t="s">
        <v>1051</v>
      </c>
      <c r="S142" s="274" t="s">
        <v>1051</v>
      </c>
      <c r="T142" s="274" t="s">
        <v>818</v>
      </c>
      <c r="U142" s="274" t="s">
        <v>818</v>
      </c>
      <c r="V142" s="274" t="s">
        <v>818</v>
      </c>
      <c r="W142" s="274" t="s">
        <v>1181</v>
      </c>
      <c r="X142" s="279" t="s">
        <v>1999</v>
      </c>
    </row>
    <row r="143" spans="1:24" s="280" customFormat="1" ht="54" x14ac:dyDescent="0.2">
      <c r="A143" s="274" t="s">
        <v>1946</v>
      </c>
      <c r="B143" s="275" t="s">
        <v>800</v>
      </c>
      <c r="C143" s="274" t="s">
        <v>1066</v>
      </c>
      <c r="D143" s="275" t="s">
        <v>1057</v>
      </c>
      <c r="E143" s="275" t="s">
        <v>1818</v>
      </c>
      <c r="F143" s="274" t="s">
        <v>1319</v>
      </c>
      <c r="G143" s="276">
        <v>51282.170000000013</v>
      </c>
      <c r="H143" s="277" t="s">
        <v>1955</v>
      </c>
      <c r="I143" s="276">
        <v>0</v>
      </c>
      <c r="J143" s="276">
        <v>51282.170000000013</v>
      </c>
      <c r="K143" s="276">
        <v>51282.170000000013</v>
      </c>
      <c r="L143" s="276">
        <v>51282.170000000013</v>
      </c>
      <c r="M143" s="276">
        <v>51282.170000000013</v>
      </c>
      <c r="N143" s="278">
        <v>100</v>
      </c>
      <c r="O143" s="278">
        <v>100</v>
      </c>
      <c r="P143" s="275" t="s">
        <v>1839</v>
      </c>
      <c r="Q143" s="274" t="s">
        <v>1051</v>
      </c>
      <c r="R143" s="274" t="s">
        <v>1051</v>
      </c>
      <c r="S143" s="274" t="s">
        <v>1051</v>
      </c>
      <c r="T143" s="274" t="s">
        <v>818</v>
      </c>
      <c r="U143" s="274" t="s">
        <v>818</v>
      </c>
      <c r="V143" s="274" t="s">
        <v>818</v>
      </c>
      <c r="W143" s="274" t="s">
        <v>1181</v>
      </c>
      <c r="X143" s="279" t="s">
        <v>1999</v>
      </c>
    </row>
    <row r="144" spans="1:24" s="280" customFormat="1" ht="54" x14ac:dyDescent="0.2">
      <c r="A144" s="274" t="s">
        <v>1946</v>
      </c>
      <c r="B144" s="275" t="s">
        <v>800</v>
      </c>
      <c r="C144" s="274" t="s">
        <v>1067</v>
      </c>
      <c r="D144" s="275" t="s">
        <v>1057</v>
      </c>
      <c r="E144" s="275" t="s">
        <v>1864</v>
      </c>
      <c r="F144" s="274" t="s">
        <v>1319</v>
      </c>
      <c r="G144" s="276">
        <v>20510.98</v>
      </c>
      <c r="H144" s="277" t="s">
        <v>1956</v>
      </c>
      <c r="I144" s="276">
        <v>0</v>
      </c>
      <c r="J144" s="276">
        <v>20510.98</v>
      </c>
      <c r="K144" s="276">
        <v>20510.98</v>
      </c>
      <c r="L144" s="276">
        <v>20510.98</v>
      </c>
      <c r="M144" s="276">
        <v>20510.98</v>
      </c>
      <c r="N144" s="278">
        <v>100</v>
      </c>
      <c r="O144" s="278">
        <v>100</v>
      </c>
      <c r="P144" s="275" t="s">
        <v>1839</v>
      </c>
      <c r="Q144" s="274" t="s">
        <v>1051</v>
      </c>
      <c r="R144" s="274" t="s">
        <v>1051</v>
      </c>
      <c r="S144" s="274" t="s">
        <v>1051</v>
      </c>
      <c r="T144" s="274" t="s">
        <v>818</v>
      </c>
      <c r="U144" s="274" t="s">
        <v>818</v>
      </c>
      <c r="V144" s="274" t="s">
        <v>818</v>
      </c>
      <c r="W144" s="274" t="s">
        <v>1181</v>
      </c>
      <c r="X144" s="279" t="s">
        <v>1999</v>
      </c>
    </row>
    <row r="145" spans="1:24" s="280" customFormat="1" ht="54" x14ac:dyDescent="0.2">
      <c r="A145" s="274" t="s">
        <v>1946</v>
      </c>
      <c r="B145" s="275" t="s">
        <v>800</v>
      </c>
      <c r="C145" s="274" t="s">
        <v>1068</v>
      </c>
      <c r="D145" s="275" t="s">
        <v>1057</v>
      </c>
      <c r="E145" s="275" t="s">
        <v>1952</v>
      </c>
      <c r="F145" s="274" t="s">
        <v>1319</v>
      </c>
      <c r="G145" s="276">
        <v>20510.98</v>
      </c>
      <c r="H145" s="277" t="s">
        <v>1956</v>
      </c>
      <c r="I145" s="276">
        <v>0</v>
      </c>
      <c r="J145" s="276">
        <v>20510.98</v>
      </c>
      <c r="K145" s="276">
        <v>20510.98</v>
      </c>
      <c r="L145" s="276">
        <v>20510.98</v>
      </c>
      <c r="M145" s="276">
        <v>20510.98</v>
      </c>
      <c r="N145" s="278">
        <v>100</v>
      </c>
      <c r="O145" s="278">
        <v>100</v>
      </c>
      <c r="P145" s="275" t="s">
        <v>1839</v>
      </c>
      <c r="Q145" s="274" t="s">
        <v>1051</v>
      </c>
      <c r="R145" s="274" t="s">
        <v>1051</v>
      </c>
      <c r="S145" s="274" t="s">
        <v>1051</v>
      </c>
      <c r="T145" s="274" t="s">
        <v>818</v>
      </c>
      <c r="U145" s="274" t="s">
        <v>818</v>
      </c>
      <c r="V145" s="274" t="s">
        <v>818</v>
      </c>
      <c r="W145" s="274" t="s">
        <v>1181</v>
      </c>
      <c r="X145" s="279" t="s">
        <v>1999</v>
      </c>
    </row>
    <row r="146" spans="1:24" s="280" customFormat="1" ht="54" x14ac:dyDescent="0.2">
      <c r="A146" s="274" t="s">
        <v>1946</v>
      </c>
      <c r="B146" s="275" t="s">
        <v>800</v>
      </c>
      <c r="C146" s="274" t="s">
        <v>1069</v>
      </c>
      <c r="D146" s="275" t="s">
        <v>1057</v>
      </c>
      <c r="E146" s="275" t="s">
        <v>1863</v>
      </c>
      <c r="F146" s="274" t="s">
        <v>1319</v>
      </c>
      <c r="G146" s="276">
        <v>82047.470000000016</v>
      </c>
      <c r="H146" s="277" t="s">
        <v>1957</v>
      </c>
      <c r="I146" s="276">
        <v>0</v>
      </c>
      <c r="J146" s="276">
        <v>82047.470000000016</v>
      </c>
      <c r="K146" s="276">
        <v>82047.470000000016</v>
      </c>
      <c r="L146" s="276">
        <v>82047.470000000016</v>
      </c>
      <c r="M146" s="276">
        <v>82047.470000000016</v>
      </c>
      <c r="N146" s="278">
        <v>100</v>
      </c>
      <c r="O146" s="278">
        <v>100</v>
      </c>
      <c r="P146" s="275" t="s">
        <v>1839</v>
      </c>
      <c r="Q146" s="274" t="s">
        <v>1051</v>
      </c>
      <c r="R146" s="274" t="s">
        <v>1051</v>
      </c>
      <c r="S146" s="274" t="s">
        <v>1051</v>
      </c>
      <c r="T146" s="274" t="s">
        <v>818</v>
      </c>
      <c r="U146" s="274" t="s">
        <v>818</v>
      </c>
      <c r="V146" s="274" t="s">
        <v>1021</v>
      </c>
      <c r="W146" s="274" t="s">
        <v>1181</v>
      </c>
      <c r="X146" s="279" t="s">
        <v>1999</v>
      </c>
    </row>
    <row r="147" spans="1:24" s="280" customFormat="1" ht="54" x14ac:dyDescent="0.2">
      <c r="A147" s="274" t="s">
        <v>1946</v>
      </c>
      <c r="B147" s="275" t="s">
        <v>800</v>
      </c>
      <c r="C147" s="274" t="s">
        <v>1070</v>
      </c>
      <c r="D147" s="275" t="s">
        <v>1057</v>
      </c>
      <c r="E147" s="275" t="s">
        <v>1948</v>
      </c>
      <c r="F147" s="274" t="s">
        <v>1319</v>
      </c>
      <c r="G147" s="276">
        <v>133327.87</v>
      </c>
      <c r="H147" s="277" t="s">
        <v>1958</v>
      </c>
      <c r="I147" s="276">
        <v>0</v>
      </c>
      <c r="J147" s="276">
        <v>133327.87</v>
      </c>
      <c r="K147" s="276">
        <v>133327.87</v>
      </c>
      <c r="L147" s="276">
        <v>133327.87</v>
      </c>
      <c r="M147" s="276">
        <v>133327.87</v>
      </c>
      <c r="N147" s="278">
        <v>100</v>
      </c>
      <c r="O147" s="278">
        <v>100</v>
      </c>
      <c r="P147" s="275" t="s">
        <v>1839</v>
      </c>
      <c r="Q147" s="274" t="s">
        <v>1051</v>
      </c>
      <c r="R147" s="274" t="s">
        <v>1051</v>
      </c>
      <c r="S147" s="274" t="s">
        <v>1051</v>
      </c>
      <c r="T147" s="274" t="s">
        <v>818</v>
      </c>
      <c r="U147" s="274" t="s">
        <v>818</v>
      </c>
      <c r="V147" s="274" t="s">
        <v>818</v>
      </c>
      <c r="W147" s="274" t="s">
        <v>1181</v>
      </c>
      <c r="X147" s="279" t="s">
        <v>1999</v>
      </c>
    </row>
    <row r="148" spans="1:24" s="280" customFormat="1" ht="54" x14ac:dyDescent="0.2">
      <c r="A148" s="274" t="s">
        <v>1946</v>
      </c>
      <c r="B148" s="275" t="s">
        <v>800</v>
      </c>
      <c r="C148" s="274" t="s">
        <v>1071</v>
      </c>
      <c r="D148" s="275" t="s">
        <v>1057</v>
      </c>
      <c r="E148" s="275" t="s">
        <v>1959</v>
      </c>
      <c r="F148" s="274" t="s">
        <v>1319</v>
      </c>
      <c r="G148" s="276">
        <v>51282.170000000013</v>
      </c>
      <c r="H148" s="277" t="s">
        <v>1955</v>
      </c>
      <c r="I148" s="276">
        <v>0</v>
      </c>
      <c r="J148" s="276">
        <v>51282.170000000013</v>
      </c>
      <c r="K148" s="276">
        <v>51282.170000000013</v>
      </c>
      <c r="L148" s="276">
        <v>51282.170000000013</v>
      </c>
      <c r="M148" s="276">
        <v>51282.170000000013</v>
      </c>
      <c r="N148" s="278">
        <v>100</v>
      </c>
      <c r="O148" s="278">
        <v>100</v>
      </c>
      <c r="P148" s="275" t="s">
        <v>1839</v>
      </c>
      <c r="Q148" s="274" t="s">
        <v>1051</v>
      </c>
      <c r="R148" s="274" t="s">
        <v>1051</v>
      </c>
      <c r="S148" s="274" t="s">
        <v>1051</v>
      </c>
      <c r="T148" s="274" t="s">
        <v>818</v>
      </c>
      <c r="U148" s="274" t="s">
        <v>818</v>
      </c>
      <c r="V148" s="274" t="s">
        <v>818</v>
      </c>
      <c r="W148" s="274" t="s">
        <v>1181</v>
      </c>
      <c r="X148" s="279" t="s">
        <v>1999</v>
      </c>
    </row>
    <row r="149" spans="1:24" s="280" customFormat="1" ht="18" x14ac:dyDescent="0.2">
      <c r="A149" s="274" t="s">
        <v>1946</v>
      </c>
      <c r="B149" s="275" t="s">
        <v>800</v>
      </c>
      <c r="C149" s="274" t="s">
        <v>1072</v>
      </c>
      <c r="D149" s="275" t="s">
        <v>148</v>
      </c>
      <c r="E149" s="275" t="s">
        <v>1837</v>
      </c>
      <c r="F149" s="274" t="s">
        <v>1319</v>
      </c>
      <c r="G149" s="276">
        <v>85607.98</v>
      </c>
      <c r="H149" s="277" t="s">
        <v>1960</v>
      </c>
      <c r="I149" s="276">
        <v>0</v>
      </c>
      <c r="J149" s="276">
        <v>85607.98</v>
      </c>
      <c r="K149" s="276">
        <v>85607.98</v>
      </c>
      <c r="L149" s="276">
        <v>85607.98</v>
      </c>
      <c r="M149" s="276">
        <v>85607.98</v>
      </c>
      <c r="N149" s="278">
        <v>100</v>
      </c>
      <c r="O149" s="278">
        <v>95</v>
      </c>
      <c r="P149" s="275"/>
      <c r="Q149" s="274" t="s">
        <v>1073</v>
      </c>
      <c r="R149" s="274" t="s">
        <v>1073</v>
      </c>
      <c r="S149" s="274" t="s">
        <v>1073</v>
      </c>
      <c r="T149" s="274" t="s">
        <v>1074</v>
      </c>
      <c r="U149" s="274" t="s">
        <v>1074</v>
      </c>
      <c r="V149" s="274" t="s">
        <v>1074</v>
      </c>
      <c r="W149" s="274" t="s">
        <v>1181</v>
      </c>
      <c r="X149" s="279" t="s">
        <v>1999</v>
      </c>
    </row>
    <row r="150" spans="1:24" s="280" customFormat="1" ht="18" x14ac:dyDescent="0.2">
      <c r="A150" s="274" t="s">
        <v>1946</v>
      </c>
      <c r="B150" s="275" t="s">
        <v>800</v>
      </c>
      <c r="C150" s="274" t="s">
        <v>1075</v>
      </c>
      <c r="D150" s="275" t="s">
        <v>148</v>
      </c>
      <c r="E150" s="275" t="s">
        <v>1841</v>
      </c>
      <c r="F150" s="274" t="s">
        <v>1319</v>
      </c>
      <c r="G150" s="276">
        <v>48812.56</v>
      </c>
      <c r="H150" s="277" t="s">
        <v>1961</v>
      </c>
      <c r="I150" s="276">
        <v>0</v>
      </c>
      <c r="J150" s="276">
        <v>48812.56</v>
      </c>
      <c r="K150" s="276">
        <v>48812.56</v>
      </c>
      <c r="L150" s="276">
        <v>48812.56</v>
      </c>
      <c r="M150" s="276">
        <v>48812.56</v>
      </c>
      <c r="N150" s="278">
        <v>100</v>
      </c>
      <c r="O150" s="278">
        <v>100</v>
      </c>
      <c r="P150" s="275"/>
      <c r="Q150" s="274" t="s">
        <v>1073</v>
      </c>
      <c r="R150" s="274" t="s">
        <v>1073</v>
      </c>
      <c r="S150" s="274" t="s">
        <v>1073</v>
      </c>
      <c r="T150" s="274" t="s">
        <v>1074</v>
      </c>
      <c r="U150" s="274" t="s">
        <v>1074</v>
      </c>
      <c r="V150" s="274" t="s">
        <v>1074</v>
      </c>
      <c r="W150" s="274" t="s">
        <v>1181</v>
      </c>
      <c r="X150" s="279" t="s">
        <v>1999</v>
      </c>
    </row>
    <row r="151" spans="1:24" s="280" customFormat="1" ht="18" x14ac:dyDescent="0.2">
      <c r="A151" s="274" t="s">
        <v>1946</v>
      </c>
      <c r="B151" s="275" t="s">
        <v>800</v>
      </c>
      <c r="C151" s="274" t="s">
        <v>1076</v>
      </c>
      <c r="D151" s="275" t="s">
        <v>148</v>
      </c>
      <c r="E151" s="275" t="s">
        <v>1842</v>
      </c>
      <c r="F151" s="274" t="s">
        <v>1319</v>
      </c>
      <c r="G151" s="276">
        <v>23910.629999999997</v>
      </c>
      <c r="H151" s="277" t="s">
        <v>1962</v>
      </c>
      <c r="I151" s="276">
        <v>0</v>
      </c>
      <c r="J151" s="276">
        <v>23910.629999999997</v>
      </c>
      <c r="K151" s="276">
        <v>23910.629999999997</v>
      </c>
      <c r="L151" s="276">
        <v>23910.629999999997</v>
      </c>
      <c r="M151" s="276">
        <v>23910.629999999997</v>
      </c>
      <c r="N151" s="278">
        <v>100</v>
      </c>
      <c r="O151" s="278">
        <v>100</v>
      </c>
      <c r="P151" s="275"/>
      <c r="Q151" s="274" t="s">
        <v>1073</v>
      </c>
      <c r="R151" s="274" t="s">
        <v>1073</v>
      </c>
      <c r="S151" s="274" t="s">
        <v>1073</v>
      </c>
      <c r="T151" s="274" t="s">
        <v>1074</v>
      </c>
      <c r="U151" s="274" t="s">
        <v>1074</v>
      </c>
      <c r="V151" s="274" t="s">
        <v>1074</v>
      </c>
      <c r="W151" s="274" t="s">
        <v>1181</v>
      </c>
      <c r="X151" s="279" t="s">
        <v>1999</v>
      </c>
    </row>
    <row r="152" spans="1:24" s="280" customFormat="1" ht="18" x14ac:dyDescent="0.2">
      <c r="A152" s="274" t="s">
        <v>1946</v>
      </c>
      <c r="B152" s="275" t="s">
        <v>800</v>
      </c>
      <c r="C152" s="274" t="s">
        <v>1077</v>
      </c>
      <c r="D152" s="275" t="s">
        <v>148</v>
      </c>
      <c r="E152" s="275" t="s">
        <v>1843</v>
      </c>
      <c r="F152" s="274" t="s">
        <v>1319</v>
      </c>
      <c r="G152" s="276">
        <v>34936.540000000008</v>
      </c>
      <c r="H152" s="277" t="s">
        <v>1963</v>
      </c>
      <c r="I152" s="276">
        <v>0</v>
      </c>
      <c r="J152" s="276">
        <v>34936.540000000008</v>
      </c>
      <c r="K152" s="276">
        <v>34936.540000000008</v>
      </c>
      <c r="L152" s="276">
        <v>34936.540000000008</v>
      </c>
      <c r="M152" s="276">
        <v>34936.540000000008</v>
      </c>
      <c r="N152" s="278">
        <v>100</v>
      </c>
      <c r="O152" s="278">
        <v>100</v>
      </c>
      <c r="P152" s="275"/>
      <c r="Q152" s="274" t="s">
        <v>1073</v>
      </c>
      <c r="R152" s="274" t="s">
        <v>1073</v>
      </c>
      <c r="S152" s="274" t="s">
        <v>1073</v>
      </c>
      <c r="T152" s="274" t="s">
        <v>1074</v>
      </c>
      <c r="U152" s="274" t="s">
        <v>1074</v>
      </c>
      <c r="V152" s="274" t="s">
        <v>1074</v>
      </c>
      <c r="W152" s="274" t="s">
        <v>1181</v>
      </c>
      <c r="X152" s="279" t="s">
        <v>1999</v>
      </c>
    </row>
    <row r="153" spans="1:24" s="280" customFormat="1" ht="18" x14ac:dyDescent="0.2">
      <c r="A153" s="274" t="s">
        <v>1946</v>
      </c>
      <c r="B153" s="275" t="s">
        <v>800</v>
      </c>
      <c r="C153" s="274" t="s">
        <v>1078</v>
      </c>
      <c r="D153" s="275" t="s">
        <v>148</v>
      </c>
      <c r="E153" s="275" t="s">
        <v>1864</v>
      </c>
      <c r="F153" s="274" t="s">
        <v>1319</v>
      </c>
      <c r="G153" s="276">
        <v>62047.650000000009</v>
      </c>
      <c r="H153" s="277" t="s">
        <v>1964</v>
      </c>
      <c r="I153" s="276">
        <v>0</v>
      </c>
      <c r="J153" s="276">
        <v>62047.650000000009</v>
      </c>
      <c r="K153" s="276">
        <v>62047.650000000009</v>
      </c>
      <c r="L153" s="276">
        <v>62047.650000000009</v>
      </c>
      <c r="M153" s="276">
        <v>62047.650000000009</v>
      </c>
      <c r="N153" s="278">
        <v>100</v>
      </c>
      <c r="O153" s="278">
        <v>100</v>
      </c>
      <c r="P153" s="275"/>
      <c r="Q153" s="274" t="s">
        <v>1073</v>
      </c>
      <c r="R153" s="274" t="s">
        <v>1073</v>
      </c>
      <c r="S153" s="274" t="s">
        <v>1073</v>
      </c>
      <c r="T153" s="274" t="s">
        <v>1074</v>
      </c>
      <c r="U153" s="274" t="s">
        <v>1074</v>
      </c>
      <c r="V153" s="274" t="s">
        <v>1074</v>
      </c>
      <c r="W153" s="274" t="s">
        <v>1181</v>
      </c>
      <c r="X153" s="279" t="s">
        <v>1999</v>
      </c>
    </row>
    <row r="154" spans="1:24" s="280" customFormat="1" ht="18" x14ac:dyDescent="0.2">
      <c r="A154" s="274" t="s">
        <v>1946</v>
      </c>
      <c r="B154" s="275" t="s">
        <v>800</v>
      </c>
      <c r="C154" s="274" t="s">
        <v>1079</v>
      </c>
      <c r="D154" s="275" t="s">
        <v>148</v>
      </c>
      <c r="E154" s="275" t="s">
        <v>1951</v>
      </c>
      <c r="F154" s="274" t="s">
        <v>1319</v>
      </c>
      <c r="G154" s="276">
        <v>53233.56</v>
      </c>
      <c r="H154" s="277" t="s">
        <v>1965</v>
      </c>
      <c r="I154" s="276">
        <v>0</v>
      </c>
      <c r="J154" s="276">
        <v>53233.56</v>
      </c>
      <c r="K154" s="276">
        <v>53233.56</v>
      </c>
      <c r="L154" s="276">
        <v>53233.56</v>
      </c>
      <c r="M154" s="276">
        <v>53233.56</v>
      </c>
      <c r="N154" s="278">
        <v>100</v>
      </c>
      <c r="O154" s="278">
        <v>100</v>
      </c>
      <c r="P154" s="275"/>
      <c r="Q154" s="274" t="s">
        <v>1073</v>
      </c>
      <c r="R154" s="274" t="s">
        <v>1073</v>
      </c>
      <c r="S154" s="274" t="s">
        <v>1073</v>
      </c>
      <c r="T154" s="274" t="s">
        <v>1074</v>
      </c>
      <c r="U154" s="274" t="s">
        <v>1074</v>
      </c>
      <c r="V154" s="274" t="s">
        <v>1074</v>
      </c>
      <c r="W154" s="274" t="s">
        <v>1181</v>
      </c>
      <c r="X154" s="279" t="s">
        <v>1999</v>
      </c>
    </row>
    <row r="155" spans="1:24" s="280" customFormat="1" ht="18" x14ac:dyDescent="0.2">
      <c r="A155" s="274" t="s">
        <v>1946</v>
      </c>
      <c r="B155" s="275" t="s">
        <v>800</v>
      </c>
      <c r="C155" s="274" t="s">
        <v>1080</v>
      </c>
      <c r="D155" s="275" t="s">
        <v>148</v>
      </c>
      <c r="E155" s="275" t="s">
        <v>1862</v>
      </c>
      <c r="F155" s="274" t="s">
        <v>1319</v>
      </c>
      <c r="G155" s="276">
        <v>75572.10000000002</v>
      </c>
      <c r="H155" s="277" t="s">
        <v>1966</v>
      </c>
      <c r="I155" s="276">
        <v>0</v>
      </c>
      <c r="J155" s="276">
        <v>75572.10000000002</v>
      </c>
      <c r="K155" s="276">
        <v>75572.10000000002</v>
      </c>
      <c r="L155" s="276">
        <v>75572.10000000002</v>
      </c>
      <c r="M155" s="276">
        <v>75572.10000000002</v>
      </c>
      <c r="N155" s="278">
        <v>100</v>
      </c>
      <c r="O155" s="278">
        <v>100</v>
      </c>
      <c r="P155" s="275"/>
      <c r="Q155" s="274" t="s">
        <v>1073</v>
      </c>
      <c r="R155" s="274" t="s">
        <v>1073</v>
      </c>
      <c r="S155" s="274" t="s">
        <v>1073</v>
      </c>
      <c r="T155" s="274" t="s">
        <v>1074</v>
      </c>
      <c r="U155" s="274" t="s">
        <v>1074</v>
      </c>
      <c r="V155" s="274" t="s">
        <v>1074</v>
      </c>
      <c r="W155" s="274" t="s">
        <v>1181</v>
      </c>
      <c r="X155" s="279" t="s">
        <v>1999</v>
      </c>
    </row>
    <row r="156" spans="1:24" s="280" customFormat="1" ht="18" x14ac:dyDescent="0.2">
      <c r="A156" s="274" t="s">
        <v>1946</v>
      </c>
      <c r="B156" s="275" t="s">
        <v>800</v>
      </c>
      <c r="C156" s="274" t="s">
        <v>1081</v>
      </c>
      <c r="D156" s="275" t="s">
        <v>148</v>
      </c>
      <c r="E156" s="275" t="s">
        <v>1863</v>
      </c>
      <c r="F156" s="274" t="s">
        <v>1319</v>
      </c>
      <c r="G156" s="276">
        <v>149186.69000000009</v>
      </c>
      <c r="H156" s="277" t="s">
        <v>1967</v>
      </c>
      <c r="I156" s="276">
        <v>0</v>
      </c>
      <c r="J156" s="276">
        <v>149186.69000000009</v>
      </c>
      <c r="K156" s="276">
        <v>149186.69000000009</v>
      </c>
      <c r="L156" s="276">
        <v>149186.69000000009</v>
      </c>
      <c r="M156" s="276">
        <v>149186.69000000009</v>
      </c>
      <c r="N156" s="278">
        <v>100</v>
      </c>
      <c r="O156" s="278">
        <v>100</v>
      </c>
      <c r="P156" s="275"/>
      <c r="Q156" s="274" t="s">
        <v>1073</v>
      </c>
      <c r="R156" s="274" t="s">
        <v>1073</v>
      </c>
      <c r="S156" s="274" t="s">
        <v>544</v>
      </c>
      <c r="T156" s="274" t="s">
        <v>1074</v>
      </c>
      <c r="U156" s="274" t="s">
        <v>1074</v>
      </c>
      <c r="V156" s="274" t="s">
        <v>1074</v>
      </c>
      <c r="W156" s="274" t="s">
        <v>1181</v>
      </c>
      <c r="X156" s="279" t="s">
        <v>1999</v>
      </c>
    </row>
    <row r="157" spans="1:24" s="280" customFormat="1" ht="18" x14ac:dyDescent="0.2">
      <c r="A157" s="274" t="s">
        <v>1946</v>
      </c>
      <c r="B157" s="275" t="s">
        <v>800</v>
      </c>
      <c r="C157" s="274" t="s">
        <v>1082</v>
      </c>
      <c r="D157" s="275" t="s">
        <v>148</v>
      </c>
      <c r="E157" s="275" t="s">
        <v>1968</v>
      </c>
      <c r="F157" s="274" t="s">
        <v>1319</v>
      </c>
      <c r="G157" s="276">
        <v>58022.180000000008</v>
      </c>
      <c r="H157" s="277" t="s">
        <v>1969</v>
      </c>
      <c r="I157" s="276">
        <v>0</v>
      </c>
      <c r="J157" s="276">
        <v>58022.180000000008</v>
      </c>
      <c r="K157" s="276">
        <v>58022.180000000008</v>
      </c>
      <c r="L157" s="276">
        <v>58022.180000000008</v>
      </c>
      <c r="M157" s="276">
        <v>58022.180000000008</v>
      </c>
      <c r="N157" s="278">
        <v>100</v>
      </c>
      <c r="O157" s="278">
        <v>100</v>
      </c>
      <c r="P157" s="275"/>
      <c r="Q157" s="274" t="s">
        <v>1073</v>
      </c>
      <c r="R157" s="274" t="s">
        <v>1073</v>
      </c>
      <c r="S157" s="274" t="s">
        <v>1073</v>
      </c>
      <c r="T157" s="274" t="s">
        <v>1074</v>
      </c>
      <c r="U157" s="274" t="s">
        <v>1074</v>
      </c>
      <c r="V157" s="274" t="s">
        <v>1074</v>
      </c>
      <c r="W157" s="274" t="s">
        <v>1181</v>
      </c>
      <c r="X157" s="279" t="s">
        <v>1999</v>
      </c>
    </row>
    <row r="158" spans="1:24" s="280" customFormat="1" ht="18" x14ac:dyDescent="0.2">
      <c r="A158" s="274" t="s">
        <v>1946</v>
      </c>
      <c r="B158" s="275" t="s">
        <v>800</v>
      </c>
      <c r="C158" s="274" t="s">
        <v>1083</v>
      </c>
      <c r="D158" s="275" t="s">
        <v>148</v>
      </c>
      <c r="E158" s="275" t="s">
        <v>1849</v>
      </c>
      <c r="F158" s="274" t="s">
        <v>1319</v>
      </c>
      <c r="G158" s="276">
        <v>165309.28000000009</v>
      </c>
      <c r="H158" s="277" t="s">
        <v>1970</v>
      </c>
      <c r="I158" s="276">
        <v>0</v>
      </c>
      <c r="J158" s="276">
        <v>165309.28000000009</v>
      </c>
      <c r="K158" s="276">
        <v>165309.28000000009</v>
      </c>
      <c r="L158" s="276">
        <v>165309.28000000009</v>
      </c>
      <c r="M158" s="276">
        <v>165309.28000000009</v>
      </c>
      <c r="N158" s="278">
        <v>100</v>
      </c>
      <c r="O158" s="278">
        <v>100</v>
      </c>
      <c r="P158" s="275"/>
      <c r="Q158" s="274" t="s">
        <v>1084</v>
      </c>
      <c r="R158" s="274" t="s">
        <v>1084</v>
      </c>
      <c r="S158" s="274" t="s">
        <v>1084</v>
      </c>
      <c r="T158" s="274" t="s">
        <v>1085</v>
      </c>
      <c r="U158" s="274" t="s">
        <v>1085</v>
      </c>
      <c r="V158" s="274" t="s">
        <v>1085</v>
      </c>
      <c r="W158" s="274" t="s">
        <v>1045</v>
      </c>
      <c r="X158" s="279" t="s">
        <v>1999</v>
      </c>
    </row>
    <row r="159" spans="1:24" s="280" customFormat="1" ht="18" x14ac:dyDescent="0.2">
      <c r="A159" s="274" t="s">
        <v>1946</v>
      </c>
      <c r="B159" s="275" t="s">
        <v>800</v>
      </c>
      <c r="C159" s="274" t="s">
        <v>1086</v>
      </c>
      <c r="D159" s="275" t="s">
        <v>148</v>
      </c>
      <c r="E159" s="275" t="s">
        <v>1850</v>
      </c>
      <c r="F159" s="274" t="s">
        <v>1319</v>
      </c>
      <c r="G159" s="276">
        <v>163905.62000000008</v>
      </c>
      <c r="H159" s="277" t="s">
        <v>1971</v>
      </c>
      <c r="I159" s="276">
        <v>0</v>
      </c>
      <c r="J159" s="276">
        <v>163905.62000000008</v>
      </c>
      <c r="K159" s="276">
        <v>163905.62000000008</v>
      </c>
      <c r="L159" s="276">
        <v>163905.62000000008</v>
      </c>
      <c r="M159" s="276">
        <v>163905.62000000008</v>
      </c>
      <c r="N159" s="278">
        <v>100</v>
      </c>
      <c r="O159" s="278">
        <v>100</v>
      </c>
      <c r="P159" s="275"/>
      <c r="Q159" s="274" t="s">
        <v>1084</v>
      </c>
      <c r="R159" s="274" t="s">
        <v>1084</v>
      </c>
      <c r="S159" s="274" t="s">
        <v>1084</v>
      </c>
      <c r="T159" s="274" t="s">
        <v>1085</v>
      </c>
      <c r="U159" s="274" t="s">
        <v>1085</v>
      </c>
      <c r="V159" s="274" t="s">
        <v>1085</v>
      </c>
      <c r="W159" s="274" t="s">
        <v>1045</v>
      </c>
      <c r="X159" s="279" t="s">
        <v>1999</v>
      </c>
    </row>
    <row r="160" spans="1:24" s="280" customFormat="1" ht="18" x14ac:dyDescent="0.2">
      <c r="A160" s="274" t="s">
        <v>1946</v>
      </c>
      <c r="B160" s="275" t="s">
        <v>800</v>
      </c>
      <c r="C160" s="274" t="s">
        <v>1087</v>
      </c>
      <c r="D160" s="275" t="s">
        <v>148</v>
      </c>
      <c r="E160" s="275" t="s">
        <v>1948</v>
      </c>
      <c r="F160" s="274" t="s">
        <v>1319</v>
      </c>
      <c r="G160" s="276">
        <v>43542.040000000008</v>
      </c>
      <c r="H160" s="277" t="s">
        <v>1972</v>
      </c>
      <c r="I160" s="276">
        <v>0</v>
      </c>
      <c r="J160" s="276">
        <v>43542.040000000008</v>
      </c>
      <c r="K160" s="276">
        <v>43542.040000000008</v>
      </c>
      <c r="L160" s="276">
        <v>43542.040000000008</v>
      </c>
      <c r="M160" s="276">
        <v>43542.040000000008</v>
      </c>
      <c r="N160" s="278">
        <v>100</v>
      </c>
      <c r="O160" s="278">
        <v>100</v>
      </c>
      <c r="P160" s="275"/>
      <c r="Q160" s="274" t="s">
        <v>1084</v>
      </c>
      <c r="R160" s="274" t="s">
        <v>1084</v>
      </c>
      <c r="S160" s="274" t="s">
        <v>1084</v>
      </c>
      <c r="T160" s="274" t="s">
        <v>1085</v>
      </c>
      <c r="U160" s="274" t="s">
        <v>1085</v>
      </c>
      <c r="V160" s="274" t="s">
        <v>1085</v>
      </c>
      <c r="W160" s="274" t="s">
        <v>1181</v>
      </c>
      <c r="X160" s="279" t="s">
        <v>1999</v>
      </c>
    </row>
    <row r="161" spans="1:24" s="280" customFormat="1" ht="18" x14ac:dyDescent="0.2">
      <c r="A161" s="274" t="s">
        <v>1946</v>
      </c>
      <c r="B161" s="275" t="s">
        <v>800</v>
      </c>
      <c r="C161" s="274" t="s">
        <v>1088</v>
      </c>
      <c r="D161" s="275" t="s">
        <v>148</v>
      </c>
      <c r="E161" s="275" t="s">
        <v>1845</v>
      </c>
      <c r="F161" s="274" t="s">
        <v>1319</v>
      </c>
      <c r="G161" s="276">
        <v>73738.690000000017</v>
      </c>
      <c r="H161" s="277" t="s">
        <v>1973</v>
      </c>
      <c r="I161" s="276">
        <v>0</v>
      </c>
      <c r="J161" s="276">
        <v>73738.690000000017</v>
      </c>
      <c r="K161" s="276">
        <v>73738.690000000017</v>
      </c>
      <c r="L161" s="276">
        <v>73738.690000000017</v>
      </c>
      <c r="M161" s="276">
        <v>73738.690000000017</v>
      </c>
      <c r="N161" s="278">
        <v>100</v>
      </c>
      <c r="O161" s="278">
        <v>100</v>
      </c>
      <c r="P161" s="275"/>
      <c r="Q161" s="274" t="s">
        <v>1084</v>
      </c>
      <c r="R161" s="274" t="s">
        <v>1084</v>
      </c>
      <c r="S161" s="274" t="s">
        <v>1084</v>
      </c>
      <c r="T161" s="274" t="s">
        <v>1085</v>
      </c>
      <c r="U161" s="274" t="s">
        <v>1085</v>
      </c>
      <c r="V161" s="274" t="s">
        <v>1085</v>
      </c>
      <c r="W161" s="274" t="s">
        <v>1045</v>
      </c>
      <c r="X161" s="279" t="s">
        <v>1999</v>
      </c>
    </row>
    <row r="162" spans="1:24" s="280" customFormat="1" ht="18" x14ac:dyDescent="0.2">
      <c r="A162" s="274" t="s">
        <v>1946</v>
      </c>
      <c r="B162" s="275" t="s">
        <v>800</v>
      </c>
      <c r="C162" s="274" t="s">
        <v>1089</v>
      </c>
      <c r="D162" s="275" t="s">
        <v>148</v>
      </c>
      <c r="E162" s="275" t="s">
        <v>1848</v>
      </c>
      <c r="F162" s="274" t="s">
        <v>1319</v>
      </c>
      <c r="G162" s="276">
        <v>70064.23</v>
      </c>
      <c r="H162" s="277" t="s">
        <v>1974</v>
      </c>
      <c r="I162" s="276">
        <v>0</v>
      </c>
      <c r="J162" s="276">
        <v>70064.23</v>
      </c>
      <c r="K162" s="276">
        <v>70064.23</v>
      </c>
      <c r="L162" s="276">
        <v>70064.23</v>
      </c>
      <c r="M162" s="276">
        <v>70064.23</v>
      </c>
      <c r="N162" s="278">
        <v>100</v>
      </c>
      <c r="O162" s="278">
        <v>100</v>
      </c>
      <c r="P162" s="275"/>
      <c r="Q162" s="274" t="s">
        <v>1084</v>
      </c>
      <c r="R162" s="274" t="s">
        <v>1084</v>
      </c>
      <c r="S162" s="274" t="s">
        <v>1084</v>
      </c>
      <c r="T162" s="274" t="s">
        <v>1085</v>
      </c>
      <c r="U162" s="274" t="s">
        <v>1085</v>
      </c>
      <c r="V162" s="274" t="s">
        <v>1085</v>
      </c>
      <c r="W162" s="274" t="s">
        <v>1045</v>
      </c>
      <c r="X162" s="279" t="s">
        <v>1999</v>
      </c>
    </row>
    <row r="163" spans="1:24" s="280" customFormat="1" ht="18" x14ac:dyDescent="0.2">
      <c r="A163" s="274" t="s">
        <v>1946</v>
      </c>
      <c r="B163" s="275" t="s">
        <v>800</v>
      </c>
      <c r="C163" s="274" t="s">
        <v>1090</v>
      </c>
      <c r="D163" s="275" t="s">
        <v>148</v>
      </c>
      <c r="E163" s="275" t="s">
        <v>1876</v>
      </c>
      <c r="F163" s="274" t="s">
        <v>1319</v>
      </c>
      <c r="G163" s="276">
        <v>98457.890000000029</v>
      </c>
      <c r="H163" s="277" t="s">
        <v>1975</v>
      </c>
      <c r="I163" s="276">
        <v>0</v>
      </c>
      <c r="J163" s="276">
        <v>98457.890000000029</v>
      </c>
      <c r="K163" s="276">
        <v>98457.890000000029</v>
      </c>
      <c r="L163" s="276">
        <v>98457.890000000029</v>
      </c>
      <c r="M163" s="276">
        <v>98457.890000000029</v>
      </c>
      <c r="N163" s="278">
        <v>100</v>
      </c>
      <c r="O163" s="278">
        <v>100</v>
      </c>
      <c r="P163" s="275"/>
      <c r="Q163" s="274" t="s">
        <v>991</v>
      </c>
      <c r="R163" s="274"/>
      <c r="S163" s="274" t="s">
        <v>1794</v>
      </c>
      <c r="T163" s="274" t="s">
        <v>462</v>
      </c>
      <c r="U163" s="274"/>
      <c r="V163" s="274" t="s">
        <v>1601</v>
      </c>
      <c r="W163" s="274" t="s">
        <v>1181</v>
      </c>
      <c r="X163" s="279" t="s">
        <v>2000</v>
      </c>
    </row>
    <row r="164" spans="1:24" s="280" customFormat="1" ht="27" x14ac:dyDescent="0.2">
      <c r="A164" s="274" t="s">
        <v>1946</v>
      </c>
      <c r="B164" s="275" t="s">
        <v>800</v>
      </c>
      <c r="C164" s="274" t="s">
        <v>1091</v>
      </c>
      <c r="D164" s="275" t="s">
        <v>1976</v>
      </c>
      <c r="E164" s="275" t="s">
        <v>1876</v>
      </c>
      <c r="F164" s="274" t="s">
        <v>1319</v>
      </c>
      <c r="G164" s="276">
        <v>255802.61000000007</v>
      </c>
      <c r="H164" s="277" t="s">
        <v>1977</v>
      </c>
      <c r="I164" s="276">
        <v>0</v>
      </c>
      <c r="J164" s="276">
        <v>255802.61000000007</v>
      </c>
      <c r="K164" s="276">
        <v>255802.61000000007</v>
      </c>
      <c r="L164" s="276">
        <v>255802.61000000007</v>
      </c>
      <c r="M164" s="276">
        <v>255802.61000000007</v>
      </c>
      <c r="N164" s="278">
        <v>100</v>
      </c>
      <c r="O164" s="278">
        <v>100</v>
      </c>
      <c r="P164" s="275" t="s">
        <v>1978</v>
      </c>
      <c r="Q164" s="274" t="s">
        <v>991</v>
      </c>
      <c r="R164" s="274"/>
      <c r="S164" s="274" t="s">
        <v>1794</v>
      </c>
      <c r="T164" s="274" t="s">
        <v>462</v>
      </c>
      <c r="U164" s="274"/>
      <c r="V164" s="274" t="s">
        <v>1601</v>
      </c>
      <c r="W164" s="274" t="s">
        <v>1181</v>
      </c>
      <c r="X164" s="279" t="s">
        <v>2000</v>
      </c>
    </row>
    <row r="165" spans="1:24" s="280" customFormat="1" ht="27" x14ac:dyDescent="0.2">
      <c r="A165" s="274" t="s">
        <v>1946</v>
      </c>
      <c r="B165" s="275" t="s">
        <v>800</v>
      </c>
      <c r="C165" s="274" t="s">
        <v>1595</v>
      </c>
      <c r="D165" s="275" t="s">
        <v>1596</v>
      </c>
      <c r="E165" s="275" t="s">
        <v>1803</v>
      </c>
      <c r="F165" s="274" t="s">
        <v>1319</v>
      </c>
      <c r="G165" s="276">
        <v>335965.82000000007</v>
      </c>
      <c r="H165" s="277" t="s">
        <v>1979</v>
      </c>
      <c r="I165" s="276">
        <v>0</v>
      </c>
      <c r="J165" s="276">
        <v>335965.82000000007</v>
      </c>
      <c r="K165" s="276">
        <v>335965.82000000007</v>
      </c>
      <c r="L165" s="276">
        <v>335965.82000000007</v>
      </c>
      <c r="M165" s="276">
        <v>335965.82000000007</v>
      </c>
      <c r="N165" s="278">
        <v>100</v>
      </c>
      <c r="O165" s="278">
        <v>0</v>
      </c>
      <c r="P165" s="275"/>
      <c r="Q165" s="274" t="s">
        <v>1564</v>
      </c>
      <c r="R165" s="274"/>
      <c r="S165" s="274" t="s">
        <v>1564</v>
      </c>
      <c r="T165" s="274" t="s">
        <v>1567</v>
      </c>
      <c r="U165" s="274"/>
      <c r="V165" s="274" t="s">
        <v>1567</v>
      </c>
      <c r="W165" s="274" t="s">
        <v>1181</v>
      </c>
      <c r="X165" s="279" t="s">
        <v>2000</v>
      </c>
    </row>
    <row r="166" spans="1:24" s="280" customFormat="1" ht="27" x14ac:dyDescent="0.2">
      <c r="A166" s="274" t="s">
        <v>1946</v>
      </c>
      <c r="B166" s="275" t="s">
        <v>800</v>
      </c>
      <c r="C166" s="274" t="s">
        <v>1599</v>
      </c>
      <c r="D166" s="275" t="s">
        <v>1600</v>
      </c>
      <c r="E166" s="275" t="s">
        <v>1803</v>
      </c>
      <c r="F166" s="274" t="s">
        <v>1319</v>
      </c>
      <c r="G166" s="276">
        <v>164975.60999999999</v>
      </c>
      <c r="H166" s="277" t="s">
        <v>1980</v>
      </c>
      <c r="I166" s="276">
        <v>0</v>
      </c>
      <c r="J166" s="276">
        <v>164975.60999999999</v>
      </c>
      <c r="K166" s="276">
        <v>164975.60999999999</v>
      </c>
      <c r="L166" s="276">
        <v>164975.60999999999</v>
      </c>
      <c r="M166" s="276">
        <v>164975.60999999999</v>
      </c>
      <c r="N166" s="278">
        <v>100</v>
      </c>
      <c r="O166" s="278">
        <v>0</v>
      </c>
      <c r="P166" s="275"/>
      <c r="Q166" s="274" t="s">
        <v>1601</v>
      </c>
      <c r="R166" s="274"/>
      <c r="S166" s="274" t="s">
        <v>1601</v>
      </c>
      <c r="T166" s="274" t="s">
        <v>1602</v>
      </c>
      <c r="U166" s="274"/>
      <c r="V166" s="274" t="s">
        <v>1602</v>
      </c>
      <c r="W166" s="274" t="s">
        <v>1181</v>
      </c>
      <c r="X166" s="279" t="s">
        <v>2000</v>
      </c>
    </row>
    <row r="167" spans="1:24" s="280" customFormat="1" ht="27" x14ac:dyDescent="0.2">
      <c r="A167" s="274" t="s">
        <v>1946</v>
      </c>
      <c r="B167" s="275" t="s">
        <v>800</v>
      </c>
      <c r="C167" s="274" t="s">
        <v>1603</v>
      </c>
      <c r="D167" s="275" t="s">
        <v>1976</v>
      </c>
      <c r="E167" s="275" t="s">
        <v>1981</v>
      </c>
      <c r="F167" s="274" t="s">
        <v>1319</v>
      </c>
      <c r="G167" s="276">
        <v>77905.99000000002</v>
      </c>
      <c r="H167" s="277" t="s">
        <v>1844</v>
      </c>
      <c r="I167" s="276">
        <v>0</v>
      </c>
      <c r="J167" s="276">
        <v>77905.99000000002</v>
      </c>
      <c r="K167" s="276">
        <v>77905.99000000002</v>
      </c>
      <c r="L167" s="276">
        <v>77905.99000000002</v>
      </c>
      <c r="M167" s="276">
        <v>77905.99000000002</v>
      </c>
      <c r="N167" s="278">
        <v>100</v>
      </c>
      <c r="O167" s="278">
        <v>0</v>
      </c>
      <c r="P167" s="275"/>
      <c r="Q167" s="274" t="s">
        <v>1285</v>
      </c>
      <c r="R167" s="274"/>
      <c r="S167" s="274" t="s">
        <v>1164</v>
      </c>
      <c r="T167" s="274" t="s">
        <v>559</v>
      </c>
      <c r="U167" s="274"/>
      <c r="V167" s="274" t="s">
        <v>1021</v>
      </c>
      <c r="W167" s="274" t="s">
        <v>1181</v>
      </c>
      <c r="X167" s="279" t="s">
        <v>2000</v>
      </c>
    </row>
    <row r="168" spans="1:24" s="280" customFormat="1" ht="45" x14ac:dyDescent="0.2">
      <c r="A168" s="274" t="s">
        <v>1982</v>
      </c>
      <c r="B168" s="275" t="s">
        <v>641</v>
      </c>
      <c r="C168" s="274" t="s">
        <v>135</v>
      </c>
      <c r="D168" s="275" t="s">
        <v>600</v>
      </c>
      <c r="E168" s="275" t="s">
        <v>1876</v>
      </c>
      <c r="F168" s="274" t="s">
        <v>1292</v>
      </c>
      <c r="G168" s="276">
        <v>477863.4800000001</v>
      </c>
      <c r="H168" s="277" t="s">
        <v>1945</v>
      </c>
      <c r="I168" s="276">
        <v>0</v>
      </c>
      <c r="J168" s="276">
        <v>477863.4800000001</v>
      </c>
      <c r="K168" s="276">
        <v>477863.4800000001</v>
      </c>
      <c r="L168" s="276">
        <v>477863.4800000001</v>
      </c>
      <c r="M168" s="276">
        <v>477863.4800000001</v>
      </c>
      <c r="N168" s="278">
        <v>100</v>
      </c>
      <c r="O168" s="278">
        <v>100</v>
      </c>
      <c r="P168" s="275" t="s">
        <v>1983</v>
      </c>
      <c r="Q168" s="274" t="s">
        <v>513</v>
      </c>
      <c r="R168" s="274" t="s">
        <v>454</v>
      </c>
      <c r="S168" s="274" t="s">
        <v>454</v>
      </c>
      <c r="T168" s="274" t="s">
        <v>519</v>
      </c>
      <c r="U168" s="274" t="s">
        <v>582</v>
      </c>
      <c r="V168" s="274" t="s">
        <v>582</v>
      </c>
      <c r="W168" s="274" t="s">
        <v>768</v>
      </c>
      <c r="X168" s="279" t="s">
        <v>2014</v>
      </c>
    </row>
    <row r="169" spans="1:24" s="280" customFormat="1" ht="36" x14ac:dyDescent="0.2">
      <c r="A169" s="274" t="s">
        <v>1982</v>
      </c>
      <c r="B169" s="275" t="s">
        <v>641</v>
      </c>
      <c r="C169" s="274" t="s">
        <v>1099</v>
      </c>
      <c r="D169" s="275" t="s">
        <v>1100</v>
      </c>
      <c r="E169" s="275" t="s">
        <v>1803</v>
      </c>
      <c r="F169" s="274" t="s">
        <v>447</v>
      </c>
      <c r="G169" s="276">
        <v>342938.14000000007</v>
      </c>
      <c r="H169" s="277" t="s">
        <v>1984</v>
      </c>
      <c r="I169" s="276">
        <v>0</v>
      </c>
      <c r="J169" s="276">
        <v>342938.14000000007</v>
      </c>
      <c r="K169" s="276">
        <v>342938.14000000007</v>
      </c>
      <c r="L169" s="276">
        <v>342938.14000000007</v>
      </c>
      <c r="M169" s="276">
        <v>342938.14000000007</v>
      </c>
      <c r="N169" s="278">
        <v>100</v>
      </c>
      <c r="O169" s="278">
        <v>100</v>
      </c>
      <c r="P169" s="275" t="s">
        <v>1985</v>
      </c>
      <c r="Q169" s="274" t="s">
        <v>815</v>
      </c>
      <c r="R169" s="274" t="s">
        <v>815</v>
      </c>
      <c r="S169" s="274" t="s">
        <v>815</v>
      </c>
      <c r="T169" s="274" t="s">
        <v>816</v>
      </c>
      <c r="U169" s="274" t="s">
        <v>815</v>
      </c>
      <c r="V169" s="274" t="s">
        <v>816</v>
      </c>
      <c r="W169" s="274" t="s">
        <v>1181</v>
      </c>
      <c r="X169" s="279"/>
    </row>
    <row r="170" spans="1:24" s="280" customFormat="1" ht="63" x14ac:dyDescent="0.2">
      <c r="A170" s="274" t="s">
        <v>1986</v>
      </c>
      <c r="B170" s="275" t="s">
        <v>808</v>
      </c>
      <c r="C170" s="274" t="s">
        <v>809</v>
      </c>
      <c r="D170" s="275" t="s">
        <v>1631</v>
      </c>
      <c r="E170" s="275" t="s">
        <v>1948</v>
      </c>
      <c r="F170" s="274" t="s">
        <v>1319</v>
      </c>
      <c r="G170" s="276">
        <v>373104.0400000001</v>
      </c>
      <c r="H170" s="277" t="s">
        <v>1801</v>
      </c>
      <c r="I170" s="276">
        <v>0</v>
      </c>
      <c r="J170" s="276">
        <v>373104.0400000001</v>
      </c>
      <c r="K170" s="276">
        <v>373104.0400000001</v>
      </c>
      <c r="L170" s="276">
        <v>373104.0400000001</v>
      </c>
      <c r="M170" s="276">
        <v>373104.0400000001</v>
      </c>
      <c r="N170" s="278">
        <v>100</v>
      </c>
      <c r="O170" s="278">
        <v>100</v>
      </c>
      <c r="P170" s="275" t="s">
        <v>1839</v>
      </c>
      <c r="Q170" s="274" t="s">
        <v>778</v>
      </c>
      <c r="R170" s="274" t="s">
        <v>778</v>
      </c>
      <c r="S170" s="274" t="s">
        <v>778</v>
      </c>
      <c r="T170" s="274" t="s">
        <v>475</v>
      </c>
      <c r="U170" s="274" t="s">
        <v>475</v>
      </c>
      <c r="V170" s="274" t="s">
        <v>475</v>
      </c>
      <c r="W170" s="274" t="s">
        <v>1181</v>
      </c>
      <c r="X170" s="279" t="s">
        <v>1999</v>
      </c>
    </row>
    <row r="171" spans="1:24" s="280" customFormat="1" ht="63" x14ac:dyDescent="0.2">
      <c r="A171" s="274" t="s">
        <v>1986</v>
      </c>
      <c r="B171" s="275" t="s">
        <v>808</v>
      </c>
      <c r="C171" s="274" t="s">
        <v>810</v>
      </c>
      <c r="D171" s="275" t="s">
        <v>1632</v>
      </c>
      <c r="E171" s="275" t="s">
        <v>1987</v>
      </c>
      <c r="F171" s="282" t="s">
        <v>1319</v>
      </c>
      <c r="G171" s="276">
        <v>367177.13000000006</v>
      </c>
      <c r="H171" s="277" t="s">
        <v>1801</v>
      </c>
      <c r="I171" s="276">
        <v>0</v>
      </c>
      <c r="J171" s="276">
        <v>367177.13000000006</v>
      </c>
      <c r="K171" s="276">
        <v>367177.13000000006</v>
      </c>
      <c r="L171" s="276">
        <v>367177.13000000006</v>
      </c>
      <c r="M171" s="276">
        <v>367177.13000000006</v>
      </c>
      <c r="N171" s="278">
        <v>100</v>
      </c>
      <c r="O171" s="278">
        <v>100</v>
      </c>
      <c r="P171" s="275"/>
      <c r="Q171" s="274" t="s">
        <v>1051</v>
      </c>
      <c r="R171" s="274" t="s">
        <v>1051</v>
      </c>
      <c r="S171" s="274" t="s">
        <v>1051</v>
      </c>
      <c r="T171" s="274" t="s">
        <v>818</v>
      </c>
      <c r="U171" s="274" t="s">
        <v>818</v>
      </c>
      <c r="V171" s="274" t="s">
        <v>818</v>
      </c>
      <c r="W171" s="274" t="s">
        <v>1181</v>
      </c>
      <c r="X171" s="279" t="s">
        <v>1999</v>
      </c>
    </row>
    <row r="172" spans="1:24" s="280" customFormat="1" ht="63" x14ac:dyDescent="0.2">
      <c r="A172" s="274" t="s">
        <v>1986</v>
      </c>
      <c r="B172" s="275" t="s">
        <v>808</v>
      </c>
      <c r="C172" s="274" t="s">
        <v>811</v>
      </c>
      <c r="D172" s="275" t="s">
        <v>1633</v>
      </c>
      <c r="E172" s="275" t="s">
        <v>1803</v>
      </c>
      <c r="F172" s="282" t="s">
        <v>1319</v>
      </c>
      <c r="G172" s="276">
        <v>359845.45000000007</v>
      </c>
      <c r="H172" s="277" t="s">
        <v>1801</v>
      </c>
      <c r="I172" s="276">
        <v>0</v>
      </c>
      <c r="J172" s="276">
        <v>359845.45000000007</v>
      </c>
      <c r="K172" s="276">
        <v>359845.45000000007</v>
      </c>
      <c r="L172" s="276">
        <v>359845.45000000007</v>
      </c>
      <c r="M172" s="276">
        <v>359845.45000000007</v>
      </c>
      <c r="N172" s="278">
        <v>100</v>
      </c>
      <c r="O172" s="278">
        <v>100</v>
      </c>
      <c r="P172" s="275" t="s">
        <v>747</v>
      </c>
      <c r="Q172" s="274" t="s">
        <v>795</v>
      </c>
      <c r="R172" s="274" t="s">
        <v>795</v>
      </c>
      <c r="S172" s="274" t="s">
        <v>795</v>
      </c>
      <c r="T172" s="274" t="s">
        <v>812</v>
      </c>
      <c r="U172" s="274" t="s">
        <v>812</v>
      </c>
      <c r="V172" s="274" t="s">
        <v>812</v>
      </c>
      <c r="W172" s="274" t="s">
        <v>1181</v>
      </c>
      <c r="X172" s="279" t="s">
        <v>1999</v>
      </c>
    </row>
    <row r="173" spans="1:24" s="280" customFormat="1" ht="63" x14ac:dyDescent="0.2">
      <c r="A173" s="274" t="s">
        <v>1986</v>
      </c>
      <c r="B173" s="275" t="s">
        <v>808</v>
      </c>
      <c r="C173" s="274" t="s">
        <v>813</v>
      </c>
      <c r="D173" s="275" t="s">
        <v>1634</v>
      </c>
      <c r="E173" s="275" t="s">
        <v>1988</v>
      </c>
      <c r="F173" s="282" t="s">
        <v>1319</v>
      </c>
      <c r="G173" s="276">
        <v>365425.03000000009</v>
      </c>
      <c r="H173" s="277" t="s">
        <v>1801</v>
      </c>
      <c r="I173" s="276">
        <v>0</v>
      </c>
      <c r="J173" s="276">
        <v>365425.03000000009</v>
      </c>
      <c r="K173" s="276">
        <v>365425.03000000009</v>
      </c>
      <c r="L173" s="276">
        <v>365425.03000000009</v>
      </c>
      <c r="M173" s="276">
        <v>365425.03000000009</v>
      </c>
      <c r="N173" s="278">
        <v>100</v>
      </c>
      <c r="O173" s="278">
        <v>100</v>
      </c>
      <c r="P173" s="275"/>
      <c r="Q173" s="274" t="s">
        <v>1051</v>
      </c>
      <c r="R173" s="274" t="s">
        <v>1051</v>
      </c>
      <c r="S173" s="274" t="s">
        <v>1051</v>
      </c>
      <c r="T173" s="274" t="s">
        <v>818</v>
      </c>
      <c r="U173" s="274" t="s">
        <v>818</v>
      </c>
      <c r="V173" s="274" t="s">
        <v>818</v>
      </c>
      <c r="W173" s="274" t="s">
        <v>1181</v>
      </c>
      <c r="X173" s="279" t="s">
        <v>1999</v>
      </c>
    </row>
    <row r="174" spans="1:24" s="280" customFormat="1" ht="63" x14ac:dyDescent="0.2">
      <c r="A174" s="274" t="s">
        <v>1986</v>
      </c>
      <c r="B174" s="275" t="s">
        <v>808</v>
      </c>
      <c r="C174" s="274" t="s">
        <v>814</v>
      </c>
      <c r="D174" s="275" t="s">
        <v>1635</v>
      </c>
      <c r="E174" s="275" t="s">
        <v>1989</v>
      </c>
      <c r="F174" s="282" t="s">
        <v>1319</v>
      </c>
      <c r="G174" s="276">
        <v>370993.61000000004</v>
      </c>
      <c r="H174" s="277" t="s">
        <v>1801</v>
      </c>
      <c r="I174" s="276">
        <v>0</v>
      </c>
      <c r="J174" s="276">
        <v>370993.61000000004</v>
      </c>
      <c r="K174" s="276">
        <v>370993.61000000004</v>
      </c>
      <c r="L174" s="276">
        <v>370993.61000000004</v>
      </c>
      <c r="M174" s="276">
        <v>370993.61000000004</v>
      </c>
      <c r="N174" s="278">
        <v>100</v>
      </c>
      <c r="O174" s="278">
        <v>100</v>
      </c>
      <c r="P174" s="275" t="s">
        <v>1839</v>
      </c>
      <c r="Q174" s="274" t="s">
        <v>815</v>
      </c>
      <c r="R174" s="274" t="s">
        <v>815</v>
      </c>
      <c r="S174" s="274" t="s">
        <v>815</v>
      </c>
      <c r="T174" s="274" t="s">
        <v>816</v>
      </c>
      <c r="U174" s="274" t="s">
        <v>816</v>
      </c>
      <c r="V174" s="274" t="s">
        <v>816</v>
      </c>
      <c r="W174" s="274" t="s">
        <v>1181</v>
      </c>
      <c r="X174" s="279" t="s">
        <v>1999</v>
      </c>
    </row>
    <row r="175" spans="1:24" s="280" customFormat="1" ht="72" x14ac:dyDescent="0.2">
      <c r="A175" s="274" t="s">
        <v>1986</v>
      </c>
      <c r="B175" s="275" t="s">
        <v>808</v>
      </c>
      <c r="C175" s="274" t="s">
        <v>817</v>
      </c>
      <c r="D175" s="275" t="s">
        <v>1990</v>
      </c>
      <c r="E175" s="275" t="s">
        <v>1991</v>
      </c>
      <c r="F175" s="282" t="s">
        <v>1319</v>
      </c>
      <c r="G175" s="276">
        <v>473192.77000000008</v>
      </c>
      <c r="H175" s="277" t="s">
        <v>1801</v>
      </c>
      <c r="I175" s="276">
        <v>0</v>
      </c>
      <c r="J175" s="276">
        <v>473192.77000000008</v>
      </c>
      <c r="K175" s="276">
        <v>473192.77000000008</v>
      </c>
      <c r="L175" s="276">
        <v>473192.77000000008</v>
      </c>
      <c r="M175" s="276">
        <v>473192.77000000008</v>
      </c>
      <c r="N175" s="278">
        <v>100</v>
      </c>
      <c r="O175" s="278">
        <v>100</v>
      </c>
      <c r="P175" s="275" t="s">
        <v>1985</v>
      </c>
      <c r="Q175" s="274" t="s">
        <v>959</v>
      </c>
      <c r="R175" s="274" t="s">
        <v>959</v>
      </c>
      <c r="S175" s="274" t="s">
        <v>959</v>
      </c>
      <c r="T175" s="274" t="s">
        <v>1101</v>
      </c>
      <c r="U175" s="274" t="s">
        <v>1101</v>
      </c>
      <c r="V175" s="274" t="s">
        <v>1101</v>
      </c>
      <c r="W175" s="274" t="s">
        <v>1181</v>
      </c>
      <c r="X175" s="279" t="s">
        <v>1999</v>
      </c>
    </row>
    <row r="176" spans="1:24" s="280" customFormat="1" ht="54" x14ac:dyDescent="0.2">
      <c r="A176" s="274" t="s">
        <v>1986</v>
      </c>
      <c r="B176" s="275" t="s">
        <v>808</v>
      </c>
      <c r="C176" s="274" t="s">
        <v>1102</v>
      </c>
      <c r="D176" s="275" t="s">
        <v>1103</v>
      </c>
      <c r="E176" s="275" t="s">
        <v>1913</v>
      </c>
      <c r="F176" s="282" t="s">
        <v>1319</v>
      </c>
      <c r="G176" s="276">
        <v>332326.15000000008</v>
      </c>
      <c r="H176" s="277" t="s">
        <v>1801</v>
      </c>
      <c r="I176" s="276">
        <v>0</v>
      </c>
      <c r="J176" s="276">
        <v>332326.15000000008</v>
      </c>
      <c r="K176" s="276">
        <v>332326.15000000008</v>
      </c>
      <c r="L176" s="276">
        <v>332326.15000000008</v>
      </c>
      <c r="M176" s="276">
        <v>332326.15000000008</v>
      </c>
      <c r="N176" s="278">
        <v>100</v>
      </c>
      <c r="O176" s="278">
        <v>93</v>
      </c>
      <c r="P176" s="275" t="s">
        <v>1839</v>
      </c>
      <c r="Q176" s="274" t="s">
        <v>1104</v>
      </c>
      <c r="R176" s="274" t="s">
        <v>1104</v>
      </c>
      <c r="S176" s="274" t="s">
        <v>1104</v>
      </c>
      <c r="T176" s="274" t="s">
        <v>1101</v>
      </c>
      <c r="U176" s="274" t="s">
        <v>1101</v>
      </c>
      <c r="V176" s="274" t="s">
        <v>1021</v>
      </c>
      <c r="W176" s="274" t="s">
        <v>1181</v>
      </c>
      <c r="X176" s="279" t="s">
        <v>1999</v>
      </c>
    </row>
    <row r="177" spans="1:24" s="280" customFormat="1" ht="63" x14ac:dyDescent="0.2">
      <c r="A177" s="274" t="s">
        <v>1986</v>
      </c>
      <c r="B177" s="275" t="s">
        <v>808</v>
      </c>
      <c r="C177" s="274" t="s">
        <v>1105</v>
      </c>
      <c r="D177" s="275" t="s">
        <v>1106</v>
      </c>
      <c r="E177" s="275" t="s">
        <v>1876</v>
      </c>
      <c r="F177" s="282" t="s">
        <v>1319</v>
      </c>
      <c r="G177" s="276">
        <v>330875.45000000007</v>
      </c>
      <c r="H177" s="277" t="s">
        <v>1801</v>
      </c>
      <c r="I177" s="276">
        <v>0</v>
      </c>
      <c r="J177" s="276">
        <v>330875.45000000007</v>
      </c>
      <c r="K177" s="276">
        <v>330875.45000000007</v>
      </c>
      <c r="L177" s="276">
        <v>330875.45000000007</v>
      </c>
      <c r="M177" s="276">
        <v>330875.45000000007</v>
      </c>
      <c r="N177" s="278">
        <v>100</v>
      </c>
      <c r="O177" s="278">
        <v>100</v>
      </c>
      <c r="P177" s="275" t="s">
        <v>1839</v>
      </c>
      <c r="Q177" s="274" t="s">
        <v>1104</v>
      </c>
      <c r="R177" s="274" t="s">
        <v>1104</v>
      </c>
      <c r="S177" s="274" t="s">
        <v>1104</v>
      </c>
      <c r="T177" s="274" t="s">
        <v>1101</v>
      </c>
      <c r="U177" s="274" t="s">
        <v>1101</v>
      </c>
      <c r="V177" s="274" t="s">
        <v>1101</v>
      </c>
      <c r="W177" s="274" t="s">
        <v>1181</v>
      </c>
      <c r="X177" s="279" t="s">
        <v>1999</v>
      </c>
    </row>
    <row r="178" spans="1:24" s="280" customFormat="1" ht="63" x14ac:dyDescent="0.2">
      <c r="A178" s="274" t="s">
        <v>1986</v>
      </c>
      <c r="B178" s="275" t="s">
        <v>808</v>
      </c>
      <c r="C178" s="274" t="s">
        <v>1107</v>
      </c>
      <c r="D178" s="275" t="s">
        <v>1108</v>
      </c>
      <c r="E178" s="275" t="s">
        <v>1992</v>
      </c>
      <c r="F178" s="282" t="s">
        <v>1319</v>
      </c>
      <c r="G178" s="276">
        <v>333355.15000000008</v>
      </c>
      <c r="H178" s="277" t="s">
        <v>1801</v>
      </c>
      <c r="I178" s="276">
        <v>0</v>
      </c>
      <c r="J178" s="276">
        <v>333355.15000000008</v>
      </c>
      <c r="K178" s="276">
        <v>333355.15000000008</v>
      </c>
      <c r="L178" s="276">
        <v>333355.15000000008</v>
      </c>
      <c r="M178" s="276">
        <v>333355.15000000008</v>
      </c>
      <c r="N178" s="278">
        <v>100</v>
      </c>
      <c r="O178" s="278">
        <v>100</v>
      </c>
      <c r="P178" s="275" t="s">
        <v>438</v>
      </c>
      <c r="Q178" s="274" t="s">
        <v>1109</v>
      </c>
      <c r="R178" s="274" t="s">
        <v>1109</v>
      </c>
      <c r="S178" s="274" t="s">
        <v>1109</v>
      </c>
      <c r="T178" s="274" t="s">
        <v>1110</v>
      </c>
      <c r="U178" s="274" t="s">
        <v>1110</v>
      </c>
      <c r="V178" s="274" t="s">
        <v>1110</v>
      </c>
      <c r="W178" s="274" t="s">
        <v>1181</v>
      </c>
      <c r="X178" s="279" t="s">
        <v>1999</v>
      </c>
    </row>
    <row r="179" spans="1:24" s="280" customFormat="1" ht="63" x14ac:dyDescent="0.2">
      <c r="A179" s="274" t="s">
        <v>1986</v>
      </c>
      <c r="B179" s="275" t="s">
        <v>808</v>
      </c>
      <c r="C179" s="274" t="s">
        <v>1111</v>
      </c>
      <c r="D179" s="275" t="s">
        <v>1112</v>
      </c>
      <c r="E179" s="275" t="s">
        <v>1803</v>
      </c>
      <c r="F179" s="282" t="s">
        <v>1319</v>
      </c>
      <c r="G179" s="276">
        <v>325021.63000000006</v>
      </c>
      <c r="H179" s="277" t="s">
        <v>1801</v>
      </c>
      <c r="I179" s="276">
        <v>0</v>
      </c>
      <c r="J179" s="276">
        <v>325021.63000000006</v>
      </c>
      <c r="K179" s="276">
        <v>325021.63000000006</v>
      </c>
      <c r="L179" s="276">
        <v>325021.63000000006</v>
      </c>
      <c r="M179" s="276">
        <v>325021.63000000006</v>
      </c>
      <c r="N179" s="278">
        <v>100</v>
      </c>
      <c r="O179" s="278">
        <v>100</v>
      </c>
      <c r="P179" s="275" t="s">
        <v>747</v>
      </c>
      <c r="Q179" s="274" t="s">
        <v>1109</v>
      </c>
      <c r="R179" s="274" t="s">
        <v>1109</v>
      </c>
      <c r="S179" s="274" t="s">
        <v>1109</v>
      </c>
      <c r="T179" s="274" t="s">
        <v>1110</v>
      </c>
      <c r="U179" s="274" t="s">
        <v>1110</v>
      </c>
      <c r="V179" s="274" t="s">
        <v>1110</v>
      </c>
      <c r="W179" s="274" t="s">
        <v>1181</v>
      </c>
      <c r="X179" s="279" t="s">
        <v>1999</v>
      </c>
    </row>
    <row r="180" spans="1:24" s="280" customFormat="1" ht="54" x14ac:dyDescent="0.2">
      <c r="A180" s="274" t="s">
        <v>1986</v>
      </c>
      <c r="B180" s="275" t="s">
        <v>808</v>
      </c>
      <c r="C180" s="274" t="s">
        <v>1113</v>
      </c>
      <c r="D180" s="275" t="s">
        <v>1114</v>
      </c>
      <c r="E180" s="275" t="s">
        <v>1847</v>
      </c>
      <c r="F180" s="282" t="s">
        <v>1319</v>
      </c>
      <c r="G180" s="276">
        <v>323669.99000000005</v>
      </c>
      <c r="H180" s="277" t="s">
        <v>1801</v>
      </c>
      <c r="I180" s="276">
        <v>0</v>
      </c>
      <c r="J180" s="276">
        <v>323669.99000000005</v>
      </c>
      <c r="K180" s="276">
        <v>323669.99000000005</v>
      </c>
      <c r="L180" s="276">
        <v>323669.99000000005</v>
      </c>
      <c r="M180" s="276">
        <v>323669.99000000005</v>
      </c>
      <c r="N180" s="278">
        <v>100</v>
      </c>
      <c r="O180" s="278">
        <v>100</v>
      </c>
      <c r="P180" s="275" t="s">
        <v>747</v>
      </c>
      <c r="Q180" s="274" t="s">
        <v>1115</v>
      </c>
      <c r="R180" s="274" t="s">
        <v>1167</v>
      </c>
      <c r="S180" s="274" t="s">
        <v>1167</v>
      </c>
      <c r="T180" s="274" t="s">
        <v>1116</v>
      </c>
      <c r="U180" s="274" t="s">
        <v>1640</v>
      </c>
      <c r="V180" s="274" t="s">
        <v>1640</v>
      </c>
      <c r="W180" s="274" t="s">
        <v>1181</v>
      </c>
      <c r="X180" s="279" t="s">
        <v>2000</v>
      </c>
    </row>
    <row r="181" spans="1:24" s="280" customFormat="1" ht="63" x14ac:dyDescent="0.2">
      <c r="A181" s="274" t="s">
        <v>1986</v>
      </c>
      <c r="B181" s="275" t="s">
        <v>808</v>
      </c>
      <c r="C181" s="274" t="s">
        <v>1117</v>
      </c>
      <c r="D181" s="275" t="s">
        <v>1118</v>
      </c>
      <c r="E181" s="275" t="s">
        <v>1928</v>
      </c>
      <c r="F181" s="282" t="s">
        <v>1319</v>
      </c>
      <c r="G181" s="276">
        <v>337847.68000000005</v>
      </c>
      <c r="H181" s="277" t="s">
        <v>1801</v>
      </c>
      <c r="I181" s="276">
        <v>0</v>
      </c>
      <c r="J181" s="276">
        <v>337847.68000000005</v>
      </c>
      <c r="K181" s="276">
        <v>337847.68000000005</v>
      </c>
      <c r="L181" s="276">
        <v>337847.68000000005</v>
      </c>
      <c r="M181" s="276">
        <v>337847.68000000005</v>
      </c>
      <c r="N181" s="278">
        <v>100</v>
      </c>
      <c r="O181" s="278">
        <v>0</v>
      </c>
      <c r="P181" s="275" t="s">
        <v>438</v>
      </c>
      <c r="Q181" s="274" t="s">
        <v>1115</v>
      </c>
      <c r="R181" s="274"/>
      <c r="S181" s="274" t="s">
        <v>1073</v>
      </c>
      <c r="T181" s="274" t="s">
        <v>1116</v>
      </c>
      <c r="U181" s="274"/>
      <c r="V181" s="274" t="s">
        <v>1791</v>
      </c>
      <c r="W181" s="274" t="s">
        <v>1181</v>
      </c>
      <c r="X181" s="279" t="s">
        <v>2000</v>
      </c>
    </row>
    <row r="182" spans="1:24" s="280" customFormat="1" ht="72" x14ac:dyDescent="0.2">
      <c r="A182" s="274" t="s">
        <v>1986</v>
      </c>
      <c r="B182" s="275" t="s">
        <v>808</v>
      </c>
      <c r="C182" s="274" t="s">
        <v>1119</v>
      </c>
      <c r="D182" s="275" t="s">
        <v>1120</v>
      </c>
      <c r="E182" s="275" t="s">
        <v>1876</v>
      </c>
      <c r="F182" s="282" t="s">
        <v>1319</v>
      </c>
      <c r="G182" s="276">
        <v>426192.33000000007</v>
      </c>
      <c r="H182" s="277" t="s">
        <v>1801</v>
      </c>
      <c r="I182" s="276">
        <v>0</v>
      </c>
      <c r="J182" s="276">
        <v>426192.33000000007</v>
      </c>
      <c r="K182" s="276">
        <v>426192.33000000007</v>
      </c>
      <c r="L182" s="276">
        <v>426192.33000000007</v>
      </c>
      <c r="M182" s="276">
        <v>426192.33000000007</v>
      </c>
      <c r="N182" s="278">
        <v>100</v>
      </c>
      <c r="O182" s="278">
        <v>100</v>
      </c>
      <c r="P182" s="275"/>
      <c r="Q182" s="274" t="s">
        <v>1028</v>
      </c>
      <c r="R182" s="274" t="s">
        <v>1536</v>
      </c>
      <c r="S182" s="274" t="s">
        <v>1536</v>
      </c>
      <c r="T182" s="274" t="s">
        <v>504</v>
      </c>
      <c r="U182" s="274" t="s">
        <v>1642</v>
      </c>
      <c r="V182" s="274" t="s">
        <v>1642</v>
      </c>
      <c r="W182" s="274" t="s">
        <v>1181</v>
      </c>
      <c r="X182" s="279" t="s">
        <v>2000</v>
      </c>
    </row>
    <row r="183" spans="1:24" s="280" customFormat="1" ht="54" x14ac:dyDescent="0.2">
      <c r="A183" s="274" t="s">
        <v>1986</v>
      </c>
      <c r="B183" s="275" t="s">
        <v>808</v>
      </c>
      <c r="C183" s="274" t="s">
        <v>1121</v>
      </c>
      <c r="D183" s="275" t="s">
        <v>1993</v>
      </c>
      <c r="E183" s="275" t="s">
        <v>1816</v>
      </c>
      <c r="F183" s="282" t="s">
        <v>1319</v>
      </c>
      <c r="G183" s="276">
        <v>328515.62000000005</v>
      </c>
      <c r="H183" s="277" t="s">
        <v>1801</v>
      </c>
      <c r="I183" s="276">
        <v>0</v>
      </c>
      <c r="J183" s="276">
        <v>328515.62000000005</v>
      </c>
      <c r="K183" s="276">
        <v>328515.62000000005</v>
      </c>
      <c r="L183" s="276">
        <v>328515.62000000005</v>
      </c>
      <c r="M183" s="276">
        <v>328515.62000000005</v>
      </c>
      <c r="N183" s="278">
        <v>100</v>
      </c>
      <c r="O183" s="278">
        <v>100</v>
      </c>
      <c r="P183" s="275"/>
      <c r="Q183" s="274" t="s">
        <v>991</v>
      </c>
      <c r="R183" s="274"/>
      <c r="S183" s="274" t="s">
        <v>1640</v>
      </c>
      <c r="T183" s="274" t="s">
        <v>462</v>
      </c>
      <c r="U183" s="274"/>
      <c r="V183" s="274" t="s">
        <v>1564</v>
      </c>
      <c r="W183" s="274" t="s">
        <v>1181</v>
      </c>
      <c r="X183" s="279" t="s">
        <v>2000</v>
      </c>
    </row>
    <row r="184" spans="1:24" s="280" customFormat="1" ht="81" x14ac:dyDescent="0.2">
      <c r="A184" s="274" t="s">
        <v>1994</v>
      </c>
      <c r="B184" s="275" t="s">
        <v>155</v>
      </c>
      <c r="C184" s="274" t="s">
        <v>134</v>
      </c>
      <c r="D184" s="275" t="s">
        <v>602</v>
      </c>
      <c r="E184" s="275" t="s">
        <v>1803</v>
      </c>
      <c r="F184" s="282" t="s">
        <v>449</v>
      </c>
      <c r="G184" s="276">
        <v>2287753.2400000007</v>
      </c>
      <c r="H184" s="277" t="s">
        <v>1995</v>
      </c>
      <c r="I184" s="276">
        <v>0</v>
      </c>
      <c r="J184" s="276">
        <v>2287753.2400000007</v>
      </c>
      <c r="K184" s="276">
        <v>2287753.2400000007</v>
      </c>
      <c r="L184" s="276">
        <v>2287753.2400000007</v>
      </c>
      <c r="M184" s="276">
        <v>2287753.2400000007</v>
      </c>
      <c r="N184" s="278">
        <v>100</v>
      </c>
      <c r="O184" s="278">
        <v>100</v>
      </c>
      <c r="P184" s="275" t="s">
        <v>642</v>
      </c>
      <c r="Q184" s="274" t="s">
        <v>603</v>
      </c>
      <c r="R184" s="274" t="s">
        <v>603</v>
      </c>
      <c r="S184" s="274" t="s">
        <v>603</v>
      </c>
      <c r="T184" s="274" t="s">
        <v>517</v>
      </c>
      <c r="U184" s="274" t="s">
        <v>634</v>
      </c>
      <c r="V184" s="274" t="s">
        <v>456</v>
      </c>
      <c r="W184" s="274" t="s">
        <v>466</v>
      </c>
      <c r="X184" s="279" t="s">
        <v>2015</v>
      </c>
    </row>
    <row r="185" spans="1:24" s="280" customFormat="1" ht="45" x14ac:dyDescent="0.2">
      <c r="A185" s="274" t="s">
        <v>1996</v>
      </c>
      <c r="B185" s="275" t="s">
        <v>819</v>
      </c>
      <c r="C185" s="274" t="s">
        <v>675</v>
      </c>
      <c r="D185" s="275" t="s">
        <v>820</v>
      </c>
      <c r="E185" s="275" t="s">
        <v>1803</v>
      </c>
      <c r="F185" s="282" t="s">
        <v>1176</v>
      </c>
      <c r="G185" s="276">
        <v>4525952.4700000007</v>
      </c>
      <c r="H185" s="277" t="s">
        <v>1984</v>
      </c>
      <c r="I185" s="276">
        <v>0</v>
      </c>
      <c r="J185" s="276">
        <v>4525952.4700000007</v>
      </c>
      <c r="K185" s="276">
        <v>4525952.4700000007</v>
      </c>
      <c r="L185" s="276">
        <v>4525952.4700000007</v>
      </c>
      <c r="M185" s="276">
        <v>4525952.4700000007</v>
      </c>
      <c r="N185" s="278">
        <v>100</v>
      </c>
      <c r="O185" s="278">
        <v>100</v>
      </c>
      <c r="P185" s="275" t="s">
        <v>1997</v>
      </c>
      <c r="Q185" s="274" t="s">
        <v>726</v>
      </c>
      <c r="R185" s="274" t="s">
        <v>1039</v>
      </c>
      <c r="S185" s="274" t="s">
        <v>1039</v>
      </c>
      <c r="T185" s="274" t="s">
        <v>539</v>
      </c>
      <c r="U185" s="274" t="s">
        <v>1166</v>
      </c>
      <c r="V185" s="274" t="s">
        <v>1166</v>
      </c>
      <c r="W185" s="274" t="s">
        <v>1805</v>
      </c>
      <c r="X185" s="279" t="s">
        <v>2008</v>
      </c>
    </row>
  </sheetData>
  <mergeCells count="23">
    <mergeCell ref="F8:F10"/>
    <mergeCell ref="A8:A10"/>
    <mergeCell ref="B8:B10"/>
    <mergeCell ref="C8:C10"/>
    <mergeCell ref="D8:D10"/>
    <mergeCell ref="E8:E10"/>
    <mergeCell ref="G8:G10"/>
    <mergeCell ref="H8:H10"/>
    <mergeCell ref="I8:I10"/>
    <mergeCell ref="J8:M8"/>
    <mergeCell ref="N8:O8"/>
    <mergeCell ref="T9:V9"/>
    <mergeCell ref="Q8:V8"/>
    <mergeCell ref="W8:W10"/>
    <mergeCell ref="X8:X10"/>
    <mergeCell ref="J9:J10"/>
    <mergeCell ref="K9:K10"/>
    <mergeCell ref="L9:L10"/>
    <mergeCell ref="M9:M10"/>
    <mergeCell ref="N9:N10"/>
    <mergeCell ref="O9:O10"/>
    <mergeCell ref="Q9:S9"/>
    <mergeCell ref="P8:P10"/>
  </mergeCells>
  <pageMargins left="0.31496062992125984" right="0.31496062992125984" top="0.35433070866141736" bottom="0.55118110236220474" header="0.31496062992125984" footer="0.31496062992125984"/>
  <pageSetup scale="49" orientation="landscape" horizontalDpi="4294967292" r:id="rId1"/>
  <headerFooter>
    <oddHeader>&amp;RANEXO 4.10 PAG. &amp;P DE &amp;N</oddHeader>
    <oddFooter>&amp;F</oddFooter>
  </headerFooter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 codeName="Hoja26">
    <tabColor rgb="FF92D050"/>
  </sheetPr>
  <dimension ref="B1:Y137"/>
  <sheetViews>
    <sheetView view="pageBreakPreview" topLeftCell="A25" zoomScale="70" zoomScaleNormal="80" zoomScaleSheetLayoutView="70" workbookViewId="0">
      <selection activeCell="D21" sqref="D21"/>
    </sheetView>
  </sheetViews>
  <sheetFormatPr baseColWidth="10" defaultRowHeight="12.75" x14ac:dyDescent="0.2"/>
  <cols>
    <col min="1" max="1" width="3.28515625" style="21" customWidth="1"/>
    <col min="2" max="2" width="56.42578125" style="21" customWidth="1"/>
    <col min="3" max="3" width="13.28515625" style="133" customWidth="1"/>
    <col min="4" max="4" width="15.7109375" style="21" customWidth="1"/>
    <col min="5" max="5" width="19.5703125" style="21" customWidth="1"/>
    <col min="6" max="9" width="20.85546875" style="21" customWidth="1"/>
    <col min="10" max="10" width="17.85546875" style="21" customWidth="1"/>
    <col min="11" max="16384" width="11.42578125" style="21"/>
  </cols>
  <sheetData>
    <row r="1" spans="2:25" s="33" customFormat="1" ht="15" x14ac:dyDescent="0.2">
      <c r="C1" s="398"/>
      <c r="D1" s="398"/>
      <c r="E1" s="398"/>
      <c r="F1" s="398"/>
      <c r="G1" s="398"/>
      <c r="H1" s="398"/>
      <c r="I1" s="398"/>
      <c r="J1" s="398"/>
    </row>
    <row r="2" spans="2:25" s="33" customFormat="1" ht="18" x14ac:dyDescent="0.25">
      <c r="B2" s="400" t="s">
        <v>1248</v>
      </c>
      <c r="C2" s="400"/>
      <c r="D2" s="400"/>
      <c r="E2" s="400"/>
      <c r="F2" s="400"/>
      <c r="G2" s="400"/>
      <c r="H2" s="400"/>
      <c r="I2" s="400"/>
      <c r="J2" s="400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</row>
    <row r="3" spans="2:25" s="33" customFormat="1" x14ac:dyDescent="0.2">
      <c r="B3" s="400" t="s">
        <v>116</v>
      </c>
      <c r="C3" s="400"/>
      <c r="D3" s="400"/>
      <c r="E3" s="400"/>
      <c r="F3" s="400"/>
      <c r="G3" s="400"/>
      <c r="H3" s="400"/>
      <c r="I3" s="400"/>
      <c r="J3" s="400"/>
    </row>
    <row r="4" spans="2:25" s="33" customFormat="1" x14ac:dyDescent="0.2">
      <c r="B4" s="400" t="s">
        <v>104</v>
      </c>
      <c r="C4" s="400"/>
      <c r="D4" s="400"/>
      <c r="E4" s="400"/>
      <c r="F4" s="400"/>
      <c r="G4" s="400"/>
      <c r="H4" s="400"/>
      <c r="I4" s="400"/>
      <c r="J4" s="400"/>
    </row>
    <row r="5" spans="2:25" s="33" customFormat="1" x14ac:dyDescent="0.2">
      <c r="C5" s="126"/>
      <c r="D5" s="87"/>
      <c r="E5" s="87"/>
      <c r="F5" s="87"/>
      <c r="G5" s="87"/>
      <c r="H5" s="87"/>
      <c r="I5" s="87"/>
      <c r="J5" s="87"/>
    </row>
    <row r="6" spans="2:25" s="33" customFormat="1" ht="13.5" thickBot="1" x14ac:dyDescent="0.25">
      <c r="C6" s="127"/>
      <c r="F6" s="148"/>
    </row>
    <row r="7" spans="2:25" ht="14.25" thickTop="1" thickBot="1" x14ac:dyDescent="0.25">
      <c r="B7" s="396" t="s">
        <v>63</v>
      </c>
      <c r="C7" s="399" t="s">
        <v>62</v>
      </c>
      <c r="D7" s="399" t="s">
        <v>61</v>
      </c>
      <c r="E7" s="399" t="s">
        <v>99</v>
      </c>
      <c r="F7" s="399"/>
      <c r="G7" s="399"/>
      <c r="H7" s="399"/>
      <c r="I7" s="399"/>
      <c r="J7" s="399" t="s">
        <v>60</v>
      </c>
    </row>
    <row r="8" spans="2:25" ht="14.25" thickTop="1" thickBot="1" x14ac:dyDescent="0.25">
      <c r="B8" s="397"/>
      <c r="C8" s="399"/>
      <c r="D8" s="399"/>
      <c r="E8" s="35" t="s">
        <v>644</v>
      </c>
      <c r="F8" s="38" t="s">
        <v>59</v>
      </c>
      <c r="G8" s="38" t="s">
        <v>11</v>
      </c>
      <c r="H8" s="38" t="s">
        <v>58</v>
      </c>
      <c r="I8" s="35" t="s">
        <v>57</v>
      </c>
      <c r="J8" s="399"/>
    </row>
    <row r="9" spans="2:25" ht="13.5" thickTop="1" x14ac:dyDescent="0.2">
      <c r="B9" s="140"/>
      <c r="C9" s="128"/>
      <c r="D9" s="112"/>
      <c r="E9" s="113"/>
      <c r="F9" s="113"/>
      <c r="G9" s="113"/>
      <c r="H9" s="113"/>
      <c r="I9" s="113"/>
      <c r="J9" s="112"/>
    </row>
    <row r="10" spans="2:25" s="78" customFormat="1" x14ac:dyDescent="0.2">
      <c r="B10" s="248" t="s">
        <v>1</v>
      </c>
      <c r="C10" s="147"/>
      <c r="D10" s="114"/>
      <c r="E10" s="141">
        <f>SUM(E11:E28)</f>
        <v>8265250.290000001</v>
      </c>
      <c r="F10" s="141">
        <f>SUM(F11:F28)</f>
        <v>6776193.5000000019</v>
      </c>
      <c r="G10" s="141">
        <f>SUM(G11:G28)</f>
        <v>6591780.4400000013</v>
      </c>
      <c r="H10" s="141">
        <f>SUM(H11:H28)</f>
        <v>6591780.4400000013</v>
      </c>
      <c r="I10" s="141">
        <f>SUM(I11:I28)</f>
        <v>6591780.4400000013</v>
      </c>
      <c r="J10" s="117"/>
    </row>
    <row r="11" spans="2:25" s="78" customFormat="1" ht="38.25" x14ac:dyDescent="0.2">
      <c r="B11" s="209" t="s">
        <v>2016</v>
      </c>
      <c r="C11" s="207" t="s">
        <v>371</v>
      </c>
      <c r="D11" s="207" t="s">
        <v>2017</v>
      </c>
      <c r="E11" s="206">
        <v>0</v>
      </c>
      <c r="F11" s="206">
        <v>19818.41</v>
      </c>
      <c r="G11" s="206">
        <v>19818.41</v>
      </c>
      <c r="H11" s="206">
        <v>19818.41</v>
      </c>
      <c r="I11" s="206">
        <v>19818.41</v>
      </c>
      <c r="J11" s="139"/>
    </row>
    <row r="12" spans="2:25" s="54" customFormat="1" ht="63.75" x14ac:dyDescent="0.2">
      <c r="B12" s="209" t="s">
        <v>2018</v>
      </c>
      <c r="C12" s="207" t="s">
        <v>371</v>
      </c>
      <c r="D12" s="207" t="s">
        <v>2019</v>
      </c>
      <c r="E12" s="206">
        <v>0</v>
      </c>
      <c r="F12" s="206">
        <v>5995.0099999999993</v>
      </c>
      <c r="G12" s="206">
        <v>5995.0099999999993</v>
      </c>
      <c r="H12" s="206">
        <v>5995.0099999999993</v>
      </c>
      <c r="I12" s="206">
        <v>5995.0099999999993</v>
      </c>
      <c r="J12" s="139"/>
    </row>
    <row r="13" spans="2:25" s="54" customFormat="1" ht="38.25" x14ac:dyDescent="0.2">
      <c r="B13" s="209" t="s">
        <v>2020</v>
      </c>
      <c r="C13" s="207" t="s">
        <v>371</v>
      </c>
      <c r="D13" s="207" t="s">
        <v>2021</v>
      </c>
      <c r="E13" s="206">
        <v>3216019.8300000005</v>
      </c>
      <c r="F13" s="206">
        <v>3970503.0000000009</v>
      </c>
      <c r="G13" s="206">
        <v>3970503.0000000009</v>
      </c>
      <c r="H13" s="206">
        <v>3970503.0000000009</v>
      </c>
      <c r="I13" s="206">
        <v>3970503.0000000009</v>
      </c>
      <c r="J13" s="139"/>
    </row>
    <row r="14" spans="2:25" s="54" customFormat="1" ht="38.25" x14ac:dyDescent="0.2">
      <c r="B14" s="209" t="s">
        <v>2022</v>
      </c>
      <c r="C14" s="207" t="s">
        <v>371</v>
      </c>
      <c r="D14" s="207" t="s">
        <v>2021</v>
      </c>
      <c r="E14" s="206">
        <v>1179864.6599999999</v>
      </c>
      <c r="F14" s="206">
        <v>1033679.1699999999</v>
      </c>
      <c r="G14" s="206">
        <v>1033679.1699999999</v>
      </c>
      <c r="H14" s="206">
        <v>1033679.1699999999</v>
      </c>
      <c r="I14" s="206">
        <v>1033679.1699999999</v>
      </c>
      <c r="J14" s="139"/>
    </row>
    <row r="15" spans="2:25" s="54" customFormat="1" ht="38.25" x14ac:dyDescent="0.2">
      <c r="B15" s="209" t="s">
        <v>2023</v>
      </c>
      <c r="C15" s="207" t="s">
        <v>371</v>
      </c>
      <c r="D15" s="207" t="s">
        <v>2021</v>
      </c>
      <c r="E15" s="206">
        <v>3869365.8000000007</v>
      </c>
      <c r="F15" s="206">
        <v>324661.44000000006</v>
      </c>
      <c r="G15" s="206">
        <v>324661.44000000006</v>
      </c>
      <c r="H15" s="206">
        <v>324661.44000000006</v>
      </c>
      <c r="I15" s="206">
        <v>324661.44000000006</v>
      </c>
      <c r="J15" s="139"/>
    </row>
    <row r="16" spans="2:25" s="54" customFormat="1" ht="38.25" x14ac:dyDescent="0.2">
      <c r="B16" s="209" t="s">
        <v>2024</v>
      </c>
      <c r="C16" s="207" t="s">
        <v>371</v>
      </c>
      <c r="D16" s="207" t="s">
        <v>2021</v>
      </c>
      <c r="E16" s="206">
        <v>0</v>
      </c>
      <c r="F16" s="206">
        <v>288830.95000000007</v>
      </c>
      <c r="G16" s="206">
        <v>288830.95000000007</v>
      </c>
      <c r="H16" s="206">
        <v>288830.95000000007</v>
      </c>
      <c r="I16" s="206">
        <v>288830.95000000007</v>
      </c>
      <c r="J16" s="139"/>
    </row>
    <row r="17" spans="2:10" s="54" customFormat="1" ht="51" x14ac:dyDescent="0.2">
      <c r="B17" s="209" t="s">
        <v>2025</v>
      </c>
      <c r="C17" s="207" t="s">
        <v>371</v>
      </c>
      <c r="D17" s="207" t="s">
        <v>2021</v>
      </c>
      <c r="E17" s="206">
        <v>0</v>
      </c>
      <c r="F17" s="206">
        <v>849000.00000000023</v>
      </c>
      <c r="G17" s="206">
        <v>849000.00000000023</v>
      </c>
      <c r="H17" s="206">
        <v>849000.00000000023</v>
      </c>
      <c r="I17" s="206">
        <v>849000.00000000023</v>
      </c>
      <c r="J17" s="139"/>
    </row>
    <row r="18" spans="2:10" s="54" customFormat="1" ht="38.25" x14ac:dyDescent="0.2">
      <c r="B18" s="209" t="s">
        <v>2026</v>
      </c>
      <c r="C18" s="207" t="s">
        <v>371</v>
      </c>
      <c r="D18" s="207" t="s">
        <v>2019</v>
      </c>
      <c r="E18" s="206">
        <v>0</v>
      </c>
      <c r="F18" s="206">
        <v>99292.460000000021</v>
      </c>
      <c r="G18" s="206">
        <v>99292.460000000021</v>
      </c>
      <c r="H18" s="206">
        <v>99292.460000000021</v>
      </c>
      <c r="I18" s="206">
        <v>99292.460000000021</v>
      </c>
      <c r="J18" s="139"/>
    </row>
    <row r="19" spans="2:10" s="54" customFormat="1" ht="38.25" x14ac:dyDescent="0.2">
      <c r="B19" s="209" t="s">
        <v>2027</v>
      </c>
      <c r="C19" s="207" t="s">
        <v>371</v>
      </c>
      <c r="D19" s="207" t="s">
        <v>2019</v>
      </c>
      <c r="E19" s="206">
        <v>0</v>
      </c>
      <c r="F19" s="206">
        <v>0</v>
      </c>
      <c r="G19" s="206">
        <v>0</v>
      </c>
      <c r="H19" s="206">
        <v>0</v>
      </c>
      <c r="I19" s="206">
        <v>0</v>
      </c>
      <c r="J19" s="139"/>
    </row>
    <row r="20" spans="2:10" s="54" customFormat="1" ht="38.25" x14ac:dyDescent="0.2">
      <c r="B20" s="209" t="s">
        <v>2028</v>
      </c>
      <c r="C20" s="207" t="s">
        <v>371</v>
      </c>
      <c r="D20" s="207" t="s">
        <v>2019</v>
      </c>
      <c r="E20" s="206">
        <v>0</v>
      </c>
      <c r="F20" s="206">
        <v>0</v>
      </c>
      <c r="G20" s="206">
        <v>0</v>
      </c>
      <c r="H20" s="206">
        <v>0</v>
      </c>
      <c r="I20" s="206">
        <v>0</v>
      </c>
      <c r="J20" s="139"/>
    </row>
    <row r="21" spans="2:10" s="54" customFormat="1" ht="38.25" x14ac:dyDescent="0.2">
      <c r="B21" s="209" t="s">
        <v>2029</v>
      </c>
      <c r="C21" s="207" t="s">
        <v>371</v>
      </c>
      <c r="D21" s="207" t="s">
        <v>2019</v>
      </c>
      <c r="E21" s="206">
        <v>0</v>
      </c>
      <c r="F21" s="206">
        <v>0</v>
      </c>
      <c r="G21" s="206">
        <v>0</v>
      </c>
      <c r="H21" s="206">
        <v>0</v>
      </c>
      <c r="I21" s="206">
        <v>0</v>
      </c>
      <c r="J21" s="139"/>
    </row>
    <row r="22" spans="2:10" s="54" customFormat="1" ht="51" x14ac:dyDescent="0.2">
      <c r="B22" s="209" t="s">
        <v>2030</v>
      </c>
      <c r="C22" s="207" t="s">
        <v>371</v>
      </c>
      <c r="D22" s="207" t="s">
        <v>2019</v>
      </c>
      <c r="E22" s="206">
        <v>0</v>
      </c>
      <c r="F22" s="206">
        <v>0</v>
      </c>
      <c r="G22" s="206">
        <v>0</v>
      </c>
      <c r="H22" s="206">
        <v>0</v>
      </c>
      <c r="I22" s="206">
        <v>0</v>
      </c>
      <c r="J22" s="208"/>
    </row>
    <row r="23" spans="2:10" s="54" customFormat="1" ht="38.25" x14ac:dyDescent="0.2">
      <c r="B23" s="209" t="s">
        <v>2031</v>
      </c>
      <c r="C23" s="207" t="s">
        <v>371</v>
      </c>
      <c r="D23" s="207" t="s">
        <v>2021</v>
      </c>
      <c r="E23" s="206">
        <v>0</v>
      </c>
      <c r="F23" s="206">
        <v>296.64999999999998</v>
      </c>
      <c r="G23" s="206">
        <v>0</v>
      </c>
      <c r="H23" s="206">
        <v>0</v>
      </c>
      <c r="I23" s="206">
        <v>0</v>
      </c>
      <c r="J23" s="139"/>
    </row>
    <row r="24" spans="2:10" s="54" customFormat="1" ht="38.25" x14ac:dyDescent="0.2">
      <c r="B24" s="209" t="s">
        <v>2032</v>
      </c>
      <c r="C24" s="207" t="s">
        <v>371</v>
      </c>
      <c r="D24" s="207" t="s">
        <v>2021</v>
      </c>
      <c r="E24" s="206">
        <v>0</v>
      </c>
      <c r="F24" s="206">
        <v>2.5799999999999996</v>
      </c>
      <c r="G24" s="206">
        <v>0</v>
      </c>
      <c r="H24" s="206">
        <v>0</v>
      </c>
      <c r="I24" s="206">
        <v>0</v>
      </c>
      <c r="J24" s="139"/>
    </row>
    <row r="25" spans="2:10" s="54" customFormat="1" ht="63.75" x14ac:dyDescent="0.2">
      <c r="B25" s="209" t="s">
        <v>2033</v>
      </c>
      <c r="C25" s="207" t="s">
        <v>371</v>
      </c>
      <c r="D25" s="207" t="s">
        <v>2021</v>
      </c>
      <c r="E25" s="206">
        <v>0</v>
      </c>
      <c r="F25" s="206">
        <v>0</v>
      </c>
      <c r="G25" s="206">
        <v>0</v>
      </c>
      <c r="H25" s="206">
        <v>0</v>
      </c>
      <c r="I25" s="206">
        <v>0</v>
      </c>
      <c r="J25" s="139"/>
    </row>
    <row r="26" spans="2:10" s="54" customFormat="1" ht="63.75" x14ac:dyDescent="0.2">
      <c r="B26" s="209" t="s">
        <v>2034</v>
      </c>
      <c r="C26" s="207" t="s">
        <v>371</v>
      </c>
      <c r="D26" s="207" t="s">
        <v>2021</v>
      </c>
      <c r="E26" s="206">
        <v>0</v>
      </c>
      <c r="F26" s="206">
        <v>0</v>
      </c>
      <c r="G26" s="206">
        <v>0</v>
      </c>
      <c r="H26" s="206">
        <v>0</v>
      </c>
      <c r="I26" s="206">
        <v>0</v>
      </c>
      <c r="J26" s="139"/>
    </row>
    <row r="27" spans="2:10" s="54" customFormat="1" ht="38.25" x14ac:dyDescent="0.2">
      <c r="B27" s="209" t="s">
        <v>2035</v>
      </c>
      <c r="C27" s="207" t="s">
        <v>371</v>
      </c>
      <c r="D27" s="207" t="s">
        <v>2021</v>
      </c>
      <c r="E27" s="206">
        <v>0</v>
      </c>
      <c r="F27" s="206">
        <v>184113.83000000007</v>
      </c>
      <c r="G27" s="206">
        <v>0</v>
      </c>
      <c r="H27" s="206">
        <v>0</v>
      </c>
      <c r="I27" s="206">
        <v>0</v>
      </c>
      <c r="J27" s="139"/>
    </row>
    <row r="28" spans="2:10" s="54" customFormat="1" ht="51" x14ac:dyDescent="0.2">
      <c r="B28" s="209" t="s">
        <v>2036</v>
      </c>
      <c r="C28" s="207" t="s">
        <v>371</v>
      </c>
      <c r="D28" s="207" t="s">
        <v>2021</v>
      </c>
      <c r="E28" s="206">
        <v>0</v>
      </c>
      <c r="F28" s="206">
        <v>0</v>
      </c>
      <c r="G28" s="206">
        <v>0</v>
      </c>
      <c r="H28" s="206">
        <v>0</v>
      </c>
      <c r="I28" s="206">
        <v>0</v>
      </c>
      <c r="J28" s="139"/>
    </row>
    <row r="29" spans="2:10" s="54" customFormat="1" x14ac:dyDescent="0.2">
      <c r="B29" s="248" t="s">
        <v>0</v>
      </c>
      <c r="C29" s="207"/>
      <c r="D29" s="207"/>
      <c r="E29" s="141">
        <f>SUM(E30:E47)</f>
        <v>0</v>
      </c>
      <c r="F29" s="141">
        <f t="shared" ref="F29:I29" si="0">SUM(F30:F47)</f>
        <v>6322441.5900000008</v>
      </c>
      <c r="G29" s="141">
        <f t="shared" si="0"/>
        <v>5152441.5900000008</v>
      </c>
      <c r="H29" s="141">
        <f t="shared" si="0"/>
        <v>5152441.5900000008</v>
      </c>
      <c r="I29" s="141">
        <f t="shared" si="0"/>
        <v>5152441.5900000008</v>
      </c>
      <c r="J29" s="139"/>
    </row>
    <row r="30" spans="2:10" s="54" customFormat="1" ht="38.25" x14ac:dyDescent="0.2">
      <c r="B30" s="209" t="s">
        <v>2037</v>
      </c>
      <c r="C30" s="207" t="s">
        <v>645</v>
      </c>
      <c r="D30" s="207" t="s">
        <v>2038</v>
      </c>
      <c r="E30" s="206">
        <v>0</v>
      </c>
      <c r="F30" s="206">
        <v>1050000</v>
      </c>
      <c r="G30" s="206">
        <v>0</v>
      </c>
      <c r="H30" s="206">
        <v>0</v>
      </c>
      <c r="I30" s="206">
        <v>0</v>
      </c>
      <c r="J30" s="139"/>
    </row>
    <row r="31" spans="2:10" s="54" customFormat="1" ht="38.25" x14ac:dyDescent="0.2">
      <c r="B31" s="209" t="s">
        <v>2039</v>
      </c>
      <c r="C31" s="207" t="s">
        <v>645</v>
      </c>
      <c r="D31" s="207" t="s">
        <v>2040</v>
      </c>
      <c r="E31" s="206">
        <v>0</v>
      </c>
      <c r="F31" s="206">
        <v>686725.92000000027</v>
      </c>
      <c r="G31" s="206">
        <v>686725.92000000027</v>
      </c>
      <c r="H31" s="206">
        <v>686725.92000000027</v>
      </c>
      <c r="I31" s="206">
        <v>686725.92000000027</v>
      </c>
      <c r="J31" s="139"/>
    </row>
    <row r="32" spans="2:10" s="54" customFormat="1" ht="38.25" x14ac:dyDescent="0.2">
      <c r="B32" s="209" t="s">
        <v>2041</v>
      </c>
      <c r="C32" s="207" t="s">
        <v>645</v>
      </c>
      <c r="D32" s="207" t="s">
        <v>2040</v>
      </c>
      <c r="E32" s="206">
        <v>0</v>
      </c>
      <c r="F32" s="206">
        <v>669204.00000000023</v>
      </c>
      <c r="G32" s="206">
        <v>669204.00000000023</v>
      </c>
      <c r="H32" s="206">
        <v>669204.00000000023</v>
      </c>
      <c r="I32" s="206">
        <v>669204.00000000023</v>
      </c>
      <c r="J32" s="139"/>
    </row>
    <row r="33" spans="2:10" s="54" customFormat="1" ht="51" x14ac:dyDescent="0.2">
      <c r="B33" s="209" t="s">
        <v>2042</v>
      </c>
      <c r="C33" s="207" t="s">
        <v>645</v>
      </c>
      <c r="D33" s="207" t="s">
        <v>2040</v>
      </c>
      <c r="E33" s="206">
        <v>0</v>
      </c>
      <c r="F33" s="206">
        <v>494160.00000000006</v>
      </c>
      <c r="G33" s="206">
        <v>494160.00000000006</v>
      </c>
      <c r="H33" s="206">
        <v>494160.00000000006</v>
      </c>
      <c r="I33" s="206">
        <v>494160.00000000006</v>
      </c>
      <c r="J33" s="139"/>
    </row>
    <row r="34" spans="2:10" s="54" customFormat="1" ht="51" x14ac:dyDescent="0.2">
      <c r="B34" s="209" t="s">
        <v>2043</v>
      </c>
      <c r="C34" s="207" t="s">
        <v>645</v>
      </c>
      <c r="D34" s="207" t="s">
        <v>2040</v>
      </c>
      <c r="E34" s="206">
        <v>0</v>
      </c>
      <c r="F34" s="206">
        <v>375600.00000000006</v>
      </c>
      <c r="G34" s="206">
        <v>375600.00000000006</v>
      </c>
      <c r="H34" s="206">
        <v>375600.00000000006</v>
      </c>
      <c r="I34" s="206">
        <v>375600.00000000006</v>
      </c>
      <c r="J34" s="139"/>
    </row>
    <row r="35" spans="2:10" s="54" customFormat="1" ht="38.25" x14ac:dyDescent="0.2">
      <c r="B35" s="209" t="s">
        <v>2044</v>
      </c>
      <c r="C35" s="207" t="s">
        <v>645</v>
      </c>
      <c r="D35" s="207" t="s">
        <v>2040</v>
      </c>
      <c r="E35" s="206">
        <v>0</v>
      </c>
      <c r="F35" s="206">
        <v>130077.75999999999</v>
      </c>
      <c r="G35" s="206">
        <v>130077.75999999999</v>
      </c>
      <c r="H35" s="206">
        <v>130077.75999999999</v>
      </c>
      <c r="I35" s="206">
        <v>130077.75999999999</v>
      </c>
      <c r="J35" s="139"/>
    </row>
    <row r="36" spans="2:10" s="54" customFormat="1" ht="51" x14ac:dyDescent="0.2">
      <c r="B36" s="209" t="s">
        <v>2045</v>
      </c>
      <c r="C36" s="207" t="s">
        <v>645</v>
      </c>
      <c r="D36" s="207" t="s">
        <v>2040</v>
      </c>
      <c r="E36" s="206">
        <v>0</v>
      </c>
      <c r="F36" s="206">
        <v>13711.199999999999</v>
      </c>
      <c r="G36" s="206">
        <v>13711.199999999999</v>
      </c>
      <c r="H36" s="206">
        <v>13711.199999999999</v>
      </c>
      <c r="I36" s="206">
        <v>13711.199999999999</v>
      </c>
      <c r="J36" s="139"/>
    </row>
    <row r="37" spans="2:10" s="54" customFormat="1" ht="51" x14ac:dyDescent="0.2">
      <c r="B37" s="209" t="s">
        <v>2046</v>
      </c>
      <c r="C37" s="207" t="s">
        <v>645</v>
      </c>
      <c r="D37" s="207" t="s">
        <v>2040</v>
      </c>
      <c r="E37" s="206">
        <v>0</v>
      </c>
      <c r="F37" s="206">
        <v>71500.000000000029</v>
      </c>
      <c r="G37" s="206">
        <v>71500.000000000029</v>
      </c>
      <c r="H37" s="206">
        <v>71500.000000000029</v>
      </c>
      <c r="I37" s="206">
        <v>71500.000000000029</v>
      </c>
      <c r="J37" s="139"/>
    </row>
    <row r="38" spans="2:10" s="54" customFormat="1" ht="38.25" x14ac:dyDescent="0.2">
      <c r="B38" s="209" t="s">
        <v>2047</v>
      </c>
      <c r="C38" s="207" t="s">
        <v>645</v>
      </c>
      <c r="D38" s="207" t="s">
        <v>2038</v>
      </c>
      <c r="E38" s="206">
        <v>0</v>
      </c>
      <c r="F38" s="206">
        <v>120000</v>
      </c>
      <c r="G38" s="206">
        <v>0</v>
      </c>
      <c r="H38" s="206">
        <v>0</v>
      </c>
      <c r="I38" s="206">
        <v>0</v>
      </c>
      <c r="J38" s="139"/>
    </row>
    <row r="39" spans="2:10" s="54" customFormat="1" ht="38.25" x14ac:dyDescent="0.2">
      <c r="B39" s="209" t="s">
        <v>2048</v>
      </c>
      <c r="C39" s="207" t="s">
        <v>645</v>
      </c>
      <c r="D39" s="207" t="s">
        <v>2040</v>
      </c>
      <c r="E39" s="206">
        <v>0</v>
      </c>
      <c r="F39" s="206">
        <v>51662.710000000006</v>
      </c>
      <c r="G39" s="206">
        <v>51662.710000000006</v>
      </c>
      <c r="H39" s="206">
        <v>51662.710000000006</v>
      </c>
      <c r="I39" s="206">
        <v>51662.710000000006</v>
      </c>
      <c r="J39" s="139"/>
    </row>
    <row r="40" spans="2:10" s="54" customFormat="1" ht="38.25" x14ac:dyDescent="0.2">
      <c r="B40" s="209" t="s">
        <v>2049</v>
      </c>
      <c r="C40" s="207" t="s">
        <v>645</v>
      </c>
      <c r="D40" s="207" t="s">
        <v>2040</v>
      </c>
      <c r="E40" s="206">
        <v>0</v>
      </c>
      <c r="F40" s="206">
        <v>999900.00000000023</v>
      </c>
      <c r="G40" s="206">
        <v>999900.00000000023</v>
      </c>
      <c r="H40" s="206">
        <v>999900.00000000023</v>
      </c>
      <c r="I40" s="206">
        <v>999900.00000000023</v>
      </c>
      <c r="J40" s="139"/>
    </row>
    <row r="41" spans="2:10" s="54" customFormat="1" ht="38.25" x14ac:dyDescent="0.2">
      <c r="B41" s="209" t="s">
        <v>2050</v>
      </c>
      <c r="C41" s="207" t="s">
        <v>645</v>
      </c>
      <c r="D41" s="207" t="s">
        <v>2040</v>
      </c>
      <c r="E41" s="206">
        <v>0</v>
      </c>
      <c r="F41" s="206">
        <v>312000.00000000006</v>
      </c>
      <c r="G41" s="206">
        <v>312000.00000000006</v>
      </c>
      <c r="H41" s="206">
        <v>312000.00000000006</v>
      </c>
      <c r="I41" s="206">
        <v>312000.00000000006</v>
      </c>
      <c r="J41" s="139"/>
    </row>
    <row r="42" spans="2:10" s="54" customFormat="1" ht="38.25" x14ac:dyDescent="0.2">
      <c r="B42" s="209" t="s">
        <v>2051</v>
      </c>
      <c r="C42" s="207" t="s">
        <v>645</v>
      </c>
      <c r="D42" s="207" t="s">
        <v>2040</v>
      </c>
      <c r="E42" s="206">
        <v>0</v>
      </c>
      <c r="F42" s="206">
        <v>100800</v>
      </c>
      <c r="G42" s="206">
        <v>100800</v>
      </c>
      <c r="H42" s="206">
        <v>100800</v>
      </c>
      <c r="I42" s="206">
        <v>100800</v>
      </c>
      <c r="J42" s="139"/>
    </row>
    <row r="43" spans="2:10" s="54" customFormat="1" ht="38.25" x14ac:dyDescent="0.2">
      <c r="B43" s="209" t="s">
        <v>2052</v>
      </c>
      <c r="C43" s="207" t="s">
        <v>645</v>
      </c>
      <c r="D43" s="207" t="s">
        <v>2040</v>
      </c>
      <c r="E43" s="206">
        <v>0</v>
      </c>
      <c r="F43" s="206">
        <v>135100</v>
      </c>
      <c r="G43" s="206">
        <v>135100</v>
      </c>
      <c r="H43" s="206">
        <v>135100</v>
      </c>
      <c r="I43" s="206">
        <v>135100</v>
      </c>
      <c r="J43" s="139"/>
    </row>
    <row r="44" spans="2:10" s="54" customFormat="1" ht="51" x14ac:dyDescent="0.2">
      <c r="B44" s="209" t="s">
        <v>2053</v>
      </c>
      <c r="C44" s="207" t="s">
        <v>645</v>
      </c>
      <c r="D44" s="207" t="s">
        <v>2040</v>
      </c>
      <c r="E44" s="206">
        <v>0</v>
      </c>
      <c r="F44" s="206">
        <v>280000.00000000006</v>
      </c>
      <c r="G44" s="206">
        <v>280000.00000000006</v>
      </c>
      <c r="H44" s="206">
        <v>280000.00000000006</v>
      </c>
      <c r="I44" s="206">
        <v>280000.00000000006</v>
      </c>
      <c r="J44" s="139"/>
    </row>
    <row r="45" spans="2:10" s="54" customFormat="1" ht="38.25" x14ac:dyDescent="0.2">
      <c r="B45" s="209" t="s">
        <v>2054</v>
      </c>
      <c r="C45" s="207" t="s">
        <v>645</v>
      </c>
      <c r="D45" s="207" t="s">
        <v>2040</v>
      </c>
      <c r="E45" s="206">
        <v>0</v>
      </c>
      <c r="F45" s="206">
        <v>72000.000000000029</v>
      </c>
      <c r="G45" s="206">
        <v>72000.000000000029</v>
      </c>
      <c r="H45" s="206">
        <v>72000.000000000029</v>
      </c>
      <c r="I45" s="206">
        <v>72000.000000000029</v>
      </c>
      <c r="J45" s="139"/>
    </row>
    <row r="46" spans="2:10" s="54" customFormat="1" ht="51" x14ac:dyDescent="0.2">
      <c r="B46" s="209" t="s">
        <v>2055</v>
      </c>
      <c r="C46" s="207" t="s">
        <v>645</v>
      </c>
      <c r="D46" s="207" t="s">
        <v>2040</v>
      </c>
      <c r="E46" s="206">
        <v>0</v>
      </c>
      <c r="F46" s="206">
        <v>620000.00000000023</v>
      </c>
      <c r="G46" s="206">
        <v>620000.00000000023</v>
      </c>
      <c r="H46" s="206">
        <v>620000.00000000023</v>
      </c>
      <c r="I46" s="206">
        <v>620000.00000000023</v>
      </c>
      <c r="J46" s="139"/>
    </row>
    <row r="47" spans="2:10" s="54" customFormat="1" ht="51" x14ac:dyDescent="0.2">
      <c r="B47" s="209" t="s">
        <v>2056</v>
      </c>
      <c r="C47" s="207" t="s">
        <v>645</v>
      </c>
      <c r="D47" s="207" t="s">
        <v>2040</v>
      </c>
      <c r="E47" s="206">
        <v>0</v>
      </c>
      <c r="F47" s="206">
        <v>140000</v>
      </c>
      <c r="G47" s="206">
        <v>140000</v>
      </c>
      <c r="H47" s="206">
        <v>140000</v>
      </c>
      <c r="I47" s="206">
        <v>140000</v>
      </c>
      <c r="J47" s="139"/>
    </row>
    <row r="48" spans="2:10" s="54" customFormat="1" ht="38.25" x14ac:dyDescent="0.2">
      <c r="B48" s="209" t="s">
        <v>2057</v>
      </c>
      <c r="C48" s="207" t="s">
        <v>645</v>
      </c>
      <c r="D48" s="207" t="s">
        <v>2040</v>
      </c>
      <c r="E48" s="206">
        <v>0</v>
      </c>
      <c r="F48" s="206">
        <v>120000</v>
      </c>
      <c r="G48" s="206">
        <v>120000</v>
      </c>
      <c r="H48" s="206">
        <v>120000</v>
      </c>
      <c r="I48" s="206">
        <v>120000</v>
      </c>
      <c r="J48" s="139"/>
    </row>
    <row r="49" spans="2:10" s="54" customFormat="1" ht="51" x14ac:dyDescent="0.2">
      <c r="B49" s="209" t="s">
        <v>2058</v>
      </c>
      <c r="C49" s="207" t="s">
        <v>645</v>
      </c>
      <c r="D49" s="207" t="s">
        <v>2040</v>
      </c>
      <c r="E49" s="206">
        <v>0</v>
      </c>
      <c r="F49" s="206">
        <v>60000.000000000007</v>
      </c>
      <c r="G49" s="206">
        <v>60000.000000000007</v>
      </c>
      <c r="H49" s="206">
        <v>60000.000000000007</v>
      </c>
      <c r="I49" s="206">
        <v>60000.000000000007</v>
      </c>
      <c r="J49" s="139"/>
    </row>
    <row r="50" spans="2:10" s="54" customFormat="1" ht="51" x14ac:dyDescent="0.2">
      <c r="B50" s="209" t="s">
        <v>2059</v>
      </c>
      <c r="C50" s="207" t="s">
        <v>645</v>
      </c>
      <c r="D50" s="207" t="s">
        <v>2040</v>
      </c>
      <c r="E50" s="206">
        <v>0</v>
      </c>
      <c r="F50" s="206">
        <v>612000.00000000023</v>
      </c>
      <c r="G50" s="206">
        <v>612000.00000000023</v>
      </c>
      <c r="H50" s="206">
        <v>612000.00000000023</v>
      </c>
      <c r="I50" s="206">
        <v>612000.00000000023</v>
      </c>
      <c r="J50" s="139"/>
    </row>
    <row r="51" spans="2:10" s="54" customFormat="1" ht="38.25" x14ac:dyDescent="0.2">
      <c r="B51" s="209" t="s">
        <v>2060</v>
      </c>
      <c r="C51" s="207" t="s">
        <v>645</v>
      </c>
      <c r="D51" s="207" t="s">
        <v>2040</v>
      </c>
      <c r="E51" s="206">
        <v>0</v>
      </c>
      <c r="F51" s="206">
        <v>40000.000000000007</v>
      </c>
      <c r="G51" s="206">
        <v>40000.000000000007</v>
      </c>
      <c r="H51" s="206">
        <v>40000.000000000007</v>
      </c>
      <c r="I51" s="206">
        <v>40000.000000000007</v>
      </c>
      <c r="J51" s="139"/>
    </row>
    <row r="52" spans="2:10" s="54" customFormat="1" ht="38.25" x14ac:dyDescent="0.2">
      <c r="B52" s="209" t="s">
        <v>2061</v>
      </c>
      <c r="C52" s="207" t="s">
        <v>645</v>
      </c>
      <c r="D52" s="207" t="s">
        <v>2040</v>
      </c>
      <c r="E52" s="206">
        <v>0</v>
      </c>
      <c r="F52" s="206">
        <v>8000</v>
      </c>
      <c r="G52" s="206">
        <v>8000</v>
      </c>
      <c r="H52" s="206">
        <v>8000</v>
      </c>
      <c r="I52" s="206">
        <v>8000</v>
      </c>
      <c r="J52" s="139"/>
    </row>
    <row r="53" spans="2:10" s="54" customFormat="1" ht="51" x14ac:dyDescent="0.2">
      <c r="B53" s="209" t="s">
        <v>2062</v>
      </c>
      <c r="C53" s="207" t="s">
        <v>645</v>
      </c>
      <c r="D53" s="207" t="s">
        <v>2040</v>
      </c>
      <c r="E53" s="206">
        <v>0</v>
      </c>
      <c r="F53" s="206">
        <v>2648358.8800000008</v>
      </c>
      <c r="G53" s="206">
        <v>2648358.8800000008</v>
      </c>
      <c r="H53" s="206">
        <v>2648358.8800000008</v>
      </c>
      <c r="I53" s="206">
        <v>2648358.8800000008</v>
      </c>
      <c r="J53" s="139"/>
    </row>
    <row r="54" spans="2:10" s="54" customFormat="1" ht="63.75" x14ac:dyDescent="0.2">
      <c r="B54" s="209" t="s">
        <v>2063</v>
      </c>
      <c r="C54" s="207" t="s">
        <v>645</v>
      </c>
      <c r="D54" s="207" t="s">
        <v>2040</v>
      </c>
      <c r="E54" s="206">
        <v>0</v>
      </c>
      <c r="F54" s="206">
        <v>520000.00000000006</v>
      </c>
      <c r="G54" s="206">
        <v>520000.00000000006</v>
      </c>
      <c r="H54" s="206">
        <v>520000.00000000006</v>
      </c>
      <c r="I54" s="206">
        <v>520000.00000000006</v>
      </c>
      <c r="J54" s="139"/>
    </row>
    <row r="55" spans="2:10" s="54" customFormat="1" ht="38.25" x14ac:dyDescent="0.2">
      <c r="B55" s="209" t="s">
        <v>2064</v>
      </c>
      <c r="C55" s="207" t="s">
        <v>645</v>
      </c>
      <c r="D55" s="207" t="s">
        <v>2040</v>
      </c>
      <c r="E55" s="206">
        <v>0</v>
      </c>
      <c r="F55" s="206">
        <v>1770612.2899999998</v>
      </c>
      <c r="G55" s="206">
        <v>1770612.2899999998</v>
      </c>
      <c r="H55" s="206">
        <v>1767602.16</v>
      </c>
      <c r="I55" s="206">
        <v>1767602.16</v>
      </c>
      <c r="J55" s="139"/>
    </row>
    <row r="56" spans="2:10" s="54" customFormat="1" ht="38.25" x14ac:dyDescent="0.2">
      <c r="B56" s="209" t="s">
        <v>2065</v>
      </c>
      <c r="C56" s="207" t="s">
        <v>645</v>
      </c>
      <c r="D56" s="207" t="s">
        <v>2040</v>
      </c>
      <c r="E56" s="206">
        <v>0</v>
      </c>
      <c r="F56" s="206">
        <v>342938.14000000007</v>
      </c>
      <c r="G56" s="206">
        <v>342938.14000000007</v>
      </c>
      <c r="H56" s="206">
        <v>342938.14000000007</v>
      </c>
      <c r="I56" s="206">
        <v>342938.14000000007</v>
      </c>
      <c r="J56" s="139"/>
    </row>
    <row r="57" spans="2:10" s="54" customFormat="1" ht="38.25" x14ac:dyDescent="0.2">
      <c r="B57" s="209" t="s">
        <v>2066</v>
      </c>
      <c r="C57" s="207" t="s">
        <v>645</v>
      </c>
      <c r="D57" s="207" t="s">
        <v>2040</v>
      </c>
      <c r="E57" s="206">
        <v>11000000</v>
      </c>
      <c r="F57" s="206">
        <v>547924.10000000009</v>
      </c>
      <c r="G57" s="206">
        <v>0</v>
      </c>
      <c r="H57" s="206">
        <v>0</v>
      </c>
      <c r="I57" s="206">
        <v>0</v>
      </c>
      <c r="J57" s="139"/>
    </row>
    <row r="58" spans="2:10" s="54" customFormat="1" ht="38.25" x14ac:dyDescent="0.2">
      <c r="B58" s="209" t="s">
        <v>2067</v>
      </c>
      <c r="C58" s="207" t="s">
        <v>645</v>
      </c>
      <c r="D58" s="207" t="s">
        <v>2068</v>
      </c>
      <c r="E58" s="206">
        <v>0</v>
      </c>
      <c r="F58" s="206">
        <v>0</v>
      </c>
      <c r="G58" s="206">
        <v>0</v>
      </c>
      <c r="H58" s="206">
        <v>0</v>
      </c>
      <c r="I58" s="206">
        <v>0</v>
      </c>
      <c r="J58" s="139"/>
    </row>
    <row r="59" spans="2:10" s="54" customFormat="1" ht="38.25" x14ac:dyDescent="0.2">
      <c r="B59" s="209" t="s">
        <v>2069</v>
      </c>
      <c r="C59" s="207" t="s">
        <v>645</v>
      </c>
      <c r="D59" s="207" t="s">
        <v>2068</v>
      </c>
      <c r="E59" s="206">
        <v>0</v>
      </c>
      <c r="F59" s="206">
        <v>0</v>
      </c>
      <c r="G59" s="206">
        <v>0</v>
      </c>
      <c r="H59" s="206">
        <v>0</v>
      </c>
      <c r="I59" s="206">
        <v>0</v>
      </c>
      <c r="J59" s="139"/>
    </row>
    <row r="60" spans="2:10" s="54" customFormat="1" ht="63.75" x14ac:dyDescent="0.2">
      <c r="B60" s="209" t="s">
        <v>2070</v>
      </c>
      <c r="C60" s="207" t="s">
        <v>645</v>
      </c>
      <c r="D60" s="207" t="s">
        <v>2040</v>
      </c>
      <c r="E60" s="206">
        <v>0</v>
      </c>
      <c r="F60" s="206">
        <v>0</v>
      </c>
      <c r="G60" s="206">
        <v>0</v>
      </c>
      <c r="H60" s="206">
        <v>0</v>
      </c>
      <c r="I60" s="206">
        <v>0</v>
      </c>
      <c r="J60" s="139"/>
    </row>
    <row r="61" spans="2:10" s="54" customFormat="1" ht="38.25" x14ac:dyDescent="0.2">
      <c r="B61" s="209" t="s">
        <v>2071</v>
      </c>
      <c r="C61" s="207" t="s">
        <v>645</v>
      </c>
      <c r="D61" s="207" t="s">
        <v>2040</v>
      </c>
      <c r="E61" s="206">
        <v>0</v>
      </c>
      <c r="F61" s="206">
        <v>262.5</v>
      </c>
      <c r="G61" s="206">
        <v>0</v>
      </c>
      <c r="H61" s="206">
        <v>0</v>
      </c>
      <c r="I61" s="206">
        <v>0</v>
      </c>
      <c r="J61" s="139"/>
    </row>
    <row r="62" spans="2:10" s="54" customFormat="1" ht="63.75" x14ac:dyDescent="0.2">
      <c r="B62" s="209" t="s">
        <v>2072</v>
      </c>
      <c r="C62" s="207" t="s">
        <v>645</v>
      </c>
      <c r="D62" s="207" t="s">
        <v>2040</v>
      </c>
      <c r="E62" s="206">
        <v>0</v>
      </c>
      <c r="F62" s="206">
        <v>177725.00000000009</v>
      </c>
      <c r="G62" s="206">
        <v>0</v>
      </c>
      <c r="H62" s="206">
        <v>0</v>
      </c>
      <c r="I62" s="206">
        <v>0</v>
      </c>
      <c r="J62" s="139"/>
    </row>
    <row r="63" spans="2:10" s="54" customFormat="1" ht="51" x14ac:dyDescent="0.2">
      <c r="B63" s="209" t="s">
        <v>2073</v>
      </c>
      <c r="C63" s="207" t="s">
        <v>645</v>
      </c>
      <c r="D63" s="207" t="s">
        <v>2074</v>
      </c>
      <c r="E63" s="206">
        <v>0</v>
      </c>
      <c r="F63" s="206">
        <v>0</v>
      </c>
      <c r="G63" s="206">
        <v>0</v>
      </c>
      <c r="H63" s="206">
        <v>0</v>
      </c>
      <c r="I63" s="206">
        <v>0</v>
      </c>
      <c r="J63" s="139"/>
    </row>
    <row r="64" spans="2:10" s="54" customFormat="1" ht="51" x14ac:dyDescent="0.2">
      <c r="B64" s="209" t="s">
        <v>2075</v>
      </c>
      <c r="C64" s="207" t="s">
        <v>645</v>
      </c>
      <c r="D64" s="207" t="s">
        <v>2074</v>
      </c>
      <c r="E64" s="206">
        <v>0</v>
      </c>
      <c r="F64" s="206">
        <v>0</v>
      </c>
      <c r="G64" s="206">
        <v>0</v>
      </c>
      <c r="H64" s="206">
        <v>0</v>
      </c>
      <c r="I64" s="206">
        <v>0</v>
      </c>
      <c r="J64" s="139"/>
    </row>
    <row r="65" spans="2:10" s="54" customFormat="1" ht="51" x14ac:dyDescent="0.2">
      <c r="B65" s="209" t="s">
        <v>2076</v>
      </c>
      <c r="C65" s="207" t="s">
        <v>645</v>
      </c>
      <c r="D65" s="207" t="s">
        <v>2074</v>
      </c>
      <c r="E65" s="206">
        <v>0</v>
      </c>
      <c r="F65" s="206">
        <v>0</v>
      </c>
      <c r="G65" s="206">
        <v>0</v>
      </c>
      <c r="H65" s="206">
        <v>0</v>
      </c>
      <c r="I65" s="206">
        <v>0</v>
      </c>
      <c r="J65" s="139"/>
    </row>
    <row r="66" spans="2:10" s="54" customFormat="1" ht="51" x14ac:dyDescent="0.2">
      <c r="B66" s="209" t="s">
        <v>2077</v>
      </c>
      <c r="C66" s="207" t="s">
        <v>645</v>
      </c>
      <c r="D66" s="207" t="s">
        <v>2074</v>
      </c>
      <c r="E66" s="206">
        <v>0</v>
      </c>
      <c r="F66" s="206">
        <v>12.129999999999999</v>
      </c>
      <c r="G66" s="206">
        <v>0</v>
      </c>
      <c r="H66" s="206">
        <v>0</v>
      </c>
      <c r="I66" s="206">
        <v>0</v>
      </c>
      <c r="J66" s="139"/>
    </row>
    <row r="67" spans="2:10" s="54" customFormat="1" ht="51" x14ac:dyDescent="0.2">
      <c r="B67" s="209" t="s">
        <v>2078</v>
      </c>
      <c r="C67" s="207" t="s">
        <v>645</v>
      </c>
      <c r="D67" s="207" t="s">
        <v>2074</v>
      </c>
      <c r="E67" s="206">
        <v>0</v>
      </c>
      <c r="F67" s="206">
        <v>9693.7899999999991</v>
      </c>
      <c r="G67" s="206">
        <v>0</v>
      </c>
      <c r="H67" s="206">
        <v>0</v>
      </c>
      <c r="I67" s="206">
        <v>0</v>
      </c>
      <c r="J67" s="139"/>
    </row>
    <row r="68" spans="2:10" s="54" customFormat="1" ht="51" x14ac:dyDescent="0.2">
      <c r="B68" s="209" t="s">
        <v>2079</v>
      </c>
      <c r="C68" s="207" t="s">
        <v>645</v>
      </c>
      <c r="D68" s="207" t="s">
        <v>2074</v>
      </c>
      <c r="E68" s="206">
        <v>0</v>
      </c>
      <c r="F68" s="206">
        <v>0</v>
      </c>
      <c r="G68" s="206">
        <v>0</v>
      </c>
      <c r="H68" s="206">
        <v>0</v>
      </c>
      <c r="I68" s="206">
        <v>0</v>
      </c>
      <c r="J68" s="139"/>
    </row>
    <row r="69" spans="2:10" s="54" customFormat="1" ht="51" x14ac:dyDescent="0.2">
      <c r="B69" s="209" t="s">
        <v>2080</v>
      </c>
      <c r="C69" s="207" t="s">
        <v>645</v>
      </c>
      <c r="D69" s="207" t="s">
        <v>1769</v>
      </c>
      <c r="E69" s="206">
        <v>0</v>
      </c>
      <c r="F69" s="206">
        <v>295895.00000000006</v>
      </c>
      <c r="G69" s="206">
        <v>295895.00000000006</v>
      </c>
      <c r="H69" s="206">
        <v>295895.00000000006</v>
      </c>
      <c r="I69" s="206">
        <v>295895.00000000006</v>
      </c>
      <c r="J69" s="139"/>
    </row>
    <row r="70" spans="2:10" s="54" customFormat="1" ht="51" x14ac:dyDescent="0.2">
      <c r="B70" s="209" t="s">
        <v>2081</v>
      </c>
      <c r="C70" s="207" t="s">
        <v>645</v>
      </c>
      <c r="D70" s="207" t="s">
        <v>1769</v>
      </c>
      <c r="E70" s="206">
        <v>0</v>
      </c>
      <c r="F70" s="206">
        <v>0</v>
      </c>
      <c r="G70" s="206">
        <v>0</v>
      </c>
      <c r="H70" s="206">
        <v>0</v>
      </c>
      <c r="I70" s="206">
        <v>0</v>
      </c>
      <c r="J70" s="139"/>
    </row>
    <row r="71" spans="2:10" s="54" customFormat="1" ht="51" x14ac:dyDescent="0.2">
      <c r="B71" s="209" t="s">
        <v>2082</v>
      </c>
      <c r="C71" s="207" t="s">
        <v>645</v>
      </c>
      <c r="D71" s="207" t="s">
        <v>1769</v>
      </c>
      <c r="E71" s="206">
        <v>0</v>
      </c>
      <c r="F71" s="206">
        <v>2.7399999999999998</v>
      </c>
      <c r="G71" s="206">
        <v>0</v>
      </c>
      <c r="H71" s="206">
        <v>0</v>
      </c>
      <c r="I71" s="206">
        <v>0</v>
      </c>
      <c r="J71" s="139"/>
    </row>
    <row r="72" spans="2:10" s="54" customFormat="1" ht="63.75" x14ac:dyDescent="0.2">
      <c r="B72" s="209" t="s">
        <v>2083</v>
      </c>
      <c r="C72" s="207" t="s">
        <v>645</v>
      </c>
      <c r="D72" s="207" t="s">
        <v>1770</v>
      </c>
      <c r="E72" s="206">
        <v>0</v>
      </c>
      <c r="F72" s="206">
        <v>0</v>
      </c>
      <c r="G72" s="206">
        <v>0</v>
      </c>
      <c r="H72" s="206">
        <v>0</v>
      </c>
      <c r="I72" s="206">
        <v>0</v>
      </c>
      <c r="J72" s="139"/>
    </row>
    <row r="73" spans="2:10" s="54" customFormat="1" ht="63.75" x14ac:dyDescent="0.2">
      <c r="B73" s="209" t="s">
        <v>2084</v>
      </c>
      <c r="C73" s="207" t="s">
        <v>645</v>
      </c>
      <c r="D73" s="207" t="s">
        <v>1770</v>
      </c>
      <c r="E73" s="206">
        <v>0</v>
      </c>
      <c r="F73" s="206">
        <v>80.289999999999992</v>
      </c>
      <c r="G73" s="206">
        <v>0</v>
      </c>
      <c r="H73" s="206">
        <v>0</v>
      </c>
      <c r="I73" s="206">
        <v>0</v>
      </c>
      <c r="J73" s="139"/>
    </row>
    <row r="74" spans="2:10" s="54" customFormat="1" ht="89.25" x14ac:dyDescent="0.2">
      <c r="B74" s="209" t="s">
        <v>2085</v>
      </c>
      <c r="C74" s="207" t="s">
        <v>645</v>
      </c>
      <c r="D74" s="207" t="s">
        <v>674</v>
      </c>
      <c r="E74" s="206">
        <v>0</v>
      </c>
      <c r="F74" s="206">
        <v>12944109.249999998</v>
      </c>
      <c r="G74" s="206">
        <v>12944109.249999998</v>
      </c>
      <c r="H74" s="206">
        <v>12944109.249999998</v>
      </c>
      <c r="I74" s="206">
        <v>12944109.249999998</v>
      </c>
      <c r="J74" s="139"/>
    </row>
    <row r="75" spans="2:10" s="54" customFormat="1" ht="63.75" x14ac:dyDescent="0.2">
      <c r="B75" s="209" t="s">
        <v>2086</v>
      </c>
      <c r="C75" s="207" t="s">
        <v>645</v>
      </c>
      <c r="D75" s="207" t="s">
        <v>2087</v>
      </c>
      <c r="E75" s="206">
        <v>0</v>
      </c>
      <c r="F75" s="206">
        <v>0</v>
      </c>
      <c r="G75" s="206">
        <v>0</v>
      </c>
      <c r="H75" s="206">
        <v>0</v>
      </c>
      <c r="I75" s="206">
        <v>0</v>
      </c>
      <c r="J75" s="139"/>
    </row>
    <row r="76" spans="2:10" s="54" customFormat="1" ht="63.75" x14ac:dyDescent="0.2">
      <c r="B76" s="209" t="s">
        <v>2088</v>
      </c>
      <c r="C76" s="207" t="s">
        <v>645</v>
      </c>
      <c r="D76" s="207" t="s">
        <v>674</v>
      </c>
      <c r="E76" s="206">
        <v>0</v>
      </c>
      <c r="F76" s="206">
        <v>71917.000000000029</v>
      </c>
      <c r="G76" s="206">
        <v>0</v>
      </c>
      <c r="H76" s="206">
        <v>0</v>
      </c>
      <c r="I76" s="206">
        <v>0</v>
      </c>
      <c r="J76" s="139"/>
    </row>
    <row r="77" spans="2:10" s="54" customFormat="1" ht="63.75" x14ac:dyDescent="0.2">
      <c r="B77" s="209" t="s">
        <v>2089</v>
      </c>
      <c r="C77" s="207" t="s">
        <v>645</v>
      </c>
      <c r="D77" s="207" t="s">
        <v>674</v>
      </c>
      <c r="E77" s="206">
        <v>0</v>
      </c>
      <c r="F77" s="206">
        <v>1373.84</v>
      </c>
      <c r="G77" s="206">
        <v>0</v>
      </c>
      <c r="H77" s="206">
        <v>0</v>
      </c>
      <c r="I77" s="206">
        <v>0</v>
      </c>
      <c r="J77" s="139"/>
    </row>
    <row r="78" spans="2:10" s="54" customFormat="1" ht="38.25" x14ac:dyDescent="0.2">
      <c r="B78" s="209" t="s">
        <v>2090</v>
      </c>
      <c r="C78" s="207" t="s">
        <v>645</v>
      </c>
      <c r="D78" s="207" t="s">
        <v>2091</v>
      </c>
      <c r="E78" s="206">
        <v>0</v>
      </c>
      <c r="F78" s="206">
        <v>0</v>
      </c>
      <c r="G78" s="206">
        <v>0</v>
      </c>
      <c r="H78" s="206">
        <v>0</v>
      </c>
      <c r="I78" s="206">
        <v>0</v>
      </c>
      <c r="J78" s="139"/>
    </row>
    <row r="79" spans="2:10" s="54" customFormat="1" ht="63.75" x14ac:dyDescent="0.2">
      <c r="B79" s="209" t="s">
        <v>2092</v>
      </c>
      <c r="C79" s="207" t="s">
        <v>645</v>
      </c>
      <c r="D79" s="207" t="s">
        <v>1773</v>
      </c>
      <c r="E79" s="206">
        <v>0</v>
      </c>
      <c r="F79" s="206">
        <v>4525952.4700000007</v>
      </c>
      <c r="G79" s="206">
        <v>4525952.4700000007</v>
      </c>
      <c r="H79" s="206">
        <v>4525952.4700000007</v>
      </c>
      <c r="I79" s="206">
        <v>4525952.4700000007</v>
      </c>
      <c r="J79" s="139"/>
    </row>
    <row r="80" spans="2:10" s="54" customFormat="1" ht="63.75" x14ac:dyDescent="0.2">
      <c r="B80" s="209" t="s">
        <v>2093</v>
      </c>
      <c r="C80" s="207" t="s">
        <v>645</v>
      </c>
      <c r="D80" s="207" t="s">
        <v>1773</v>
      </c>
      <c r="E80" s="206">
        <v>0</v>
      </c>
      <c r="F80" s="206">
        <v>761305.7100000002</v>
      </c>
      <c r="G80" s="206">
        <v>761305.7100000002</v>
      </c>
      <c r="H80" s="206">
        <v>761305.7100000002</v>
      </c>
      <c r="I80" s="206">
        <v>761305.7100000002</v>
      </c>
      <c r="J80" s="139"/>
    </row>
    <row r="81" spans="2:10" s="54" customFormat="1" ht="63.75" x14ac:dyDescent="0.2">
      <c r="B81" s="209" t="s">
        <v>2094</v>
      </c>
      <c r="C81" s="207" t="s">
        <v>645</v>
      </c>
      <c r="D81" s="207" t="s">
        <v>1773</v>
      </c>
      <c r="E81" s="206">
        <v>0</v>
      </c>
      <c r="F81" s="206">
        <v>3674857.0700000008</v>
      </c>
      <c r="G81" s="206">
        <v>3674857.0700000008</v>
      </c>
      <c r="H81" s="206">
        <v>3674857.0700000008</v>
      </c>
      <c r="I81" s="206">
        <v>3674857.0700000008</v>
      </c>
      <c r="J81" s="139"/>
    </row>
    <row r="82" spans="2:10" s="54" customFormat="1" ht="76.5" x14ac:dyDescent="0.2">
      <c r="B82" s="209" t="s">
        <v>2095</v>
      </c>
      <c r="C82" s="207" t="s">
        <v>645</v>
      </c>
      <c r="D82" s="207" t="s">
        <v>1773</v>
      </c>
      <c r="E82" s="206">
        <v>0</v>
      </c>
      <c r="F82" s="206">
        <v>227447.32000000009</v>
      </c>
      <c r="G82" s="206">
        <v>0</v>
      </c>
      <c r="H82" s="206">
        <v>0</v>
      </c>
      <c r="I82" s="206">
        <v>0</v>
      </c>
      <c r="J82" s="139"/>
    </row>
    <row r="83" spans="2:10" s="54" customFormat="1" ht="63.75" x14ac:dyDescent="0.2">
      <c r="B83" s="209" t="s">
        <v>2096</v>
      </c>
      <c r="C83" s="207" t="s">
        <v>645</v>
      </c>
      <c r="D83" s="207" t="s">
        <v>1773</v>
      </c>
      <c r="E83" s="206">
        <v>0</v>
      </c>
      <c r="F83" s="206">
        <v>853.3599999999999</v>
      </c>
      <c r="G83" s="206">
        <v>0</v>
      </c>
      <c r="H83" s="206">
        <v>0</v>
      </c>
      <c r="I83" s="206">
        <v>0</v>
      </c>
      <c r="J83" s="139"/>
    </row>
    <row r="84" spans="2:10" s="54" customFormat="1" ht="114.75" x14ac:dyDescent="0.2">
      <c r="B84" s="209" t="s">
        <v>2097</v>
      </c>
      <c r="C84" s="207" t="s">
        <v>645</v>
      </c>
      <c r="D84" s="207" t="s">
        <v>2098</v>
      </c>
      <c r="E84" s="206">
        <v>0</v>
      </c>
      <c r="F84" s="206">
        <v>1463700</v>
      </c>
      <c r="G84" s="206">
        <v>0</v>
      </c>
      <c r="H84" s="206">
        <v>0</v>
      </c>
      <c r="I84" s="206">
        <v>0</v>
      </c>
      <c r="J84" s="139"/>
    </row>
    <row r="85" spans="2:10" s="54" customFormat="1" ht="114.75" x14ac:dyDescent="0.2">
      <c r="B85" s="209" t="s">
        <v>2099</v>
      </c>
      <c r="C85" s="207" t="s">
        <v>645</v>
      </c>
      <c r="D85" s="207" t="s">
        <v>2098</v>
      </c>
      <c r="E85" s="206">
        <v>0</v>
      </c>
      <c r="F85" s="206">
        <v>588200.00000000023</v>
      </c>
      <c r="G85" s="206">
        <v>0</v>
      </c>
      <c r="H85" s="206">
        <v>0</v>
      </c>
      <c r="I85" s="206">
        <v>0</v>
      </c>
      <c r="J85" s="139"/>
    </row>
    <row r="86" spans="2:10" s="54" customFormat="1" ht="114.75" x14ac:dyDescent="0.2">
      <c r="B86" s="209" t="s">
        <v>2100</v>
      </c>
      <c r="C86" s="207" t="s">
        <v>645</v>
      </c>
      <c r="D86" s="207" t="s">
        <v>2098</v>
      </c>
      <c r="E86" s="206">
        <v>0</v>
      </c>
      <c r="F86" s="206">
        <v>2050200</v>
      </c>
      <c r="G86" s="206">
        <v>0</v>
      </c>
      <c r="H86" s="206">
        <v>0</v>
      </c>
      <c r="I86" s="206">
        <v>0</v>
      </c>
      <c r="J86" s="139"/>
    </row>
    <row r="87" spans="2:10" s="54" customFormat="1" ht="114.75" x14ac:dyDescent="0.2">
      <c r="B87" s="209" t="s">
        <v>2101</v>
      </c>
      <c r="C87" s="207" t="s">
        <v>645</v>
      </c>
      <c r="D87" s="207" t="s">
        <v>2098</v>
      </c>
      <c r="E87" s="206">
        <v>0</v>
      </c>
      <c r="F87" s="206">
        <v>1820700</v>
      </c>
      <c r="G87" s="206">
        <v>0</v>
      </c>
      <c r="H87" s="206">
        <v>0</v>
      </c>
      <c r="I87" s="206">
        <v>0</v>
      </c>
      <c r="J87" s="139"/>
    </row>
    <row r="88" spans="2:10" s="54" customFormat="1" ht="114.75" x14ac:dyDescent="0.2">
      <c r="B88" s="209" t="s">
        <v>2102</v>
      </c>
      <c r="C88" s="207" t="s">
        <v>645</v>
      </c>
      <c r="D88" s="207" t="s">
        <v>2098</v>
      </c>
      <c r="E88" s="206">
        <v>0</v>
      </c>
      <c r="F88" s="206">
        <v>11187890</v>
      </c>
      <c r="G88" s="206">
        <v>0</v>
      </c>
      <c r="H88" s="206">
        <v>0</v>
      </c>
      <c r="I88" s="206">
        <v>0</v>
      </c>
      <c r="J88" s="139"/>
    </row>
    <row r="89" spans="2:10" s="54" customFormat="1" ht="114.75" x14ac:dyDescent="0.2">
      <c r="B89" s="209" t="s">
        <v>2103</v>
      </c>
      <c r="C89" s="207" t="s">
        <v>645</v>
      </c>
      <c r="D89" s="207" t="s">
        <v>2104</v>
      </c>
      <c r="E89" s="206">
        <v>0</v>
      </c>
      <c r="F89" s="206">
        <v>193382.5100000001</v>
      </c>
      <c r="G89" s="206">
        <v>193382.5100000001</v>
      </c>
      <c r="H89" s="206">
        <v>193382.5100000001</v>
      </c>
      <c r="I89" s="206">
        <v>193382.5100000001</v>
      </c>
      <c r="J89" s="139"/>
    </row>
    <row r="90" spans="2:10" s="54" customFormat="1" ht="114.75" x14ac:dyDescent="0.2">
      <c r="B90" s="209" t="s">
        <v>2105</v>
      </c>
      <c r="C90" s="207" t="s">
        <v>645</v>
      </c>
      <c r="D90" s="207" t="s">
        <v>2104</v>
      </c>
      <c r="E90" s="206">
        <v>0</v>
      </c>
      <c r="F90" s="206">
        <v>612789.23000000021</v>
      </c>
      <c r="G90" s="206">
        <v>612789.23000000021</v>
      </c>
      <c r="H90" s="206">
        <v>612789.23000000021</v>
      </c>
      <c r="I90" s="206">
        <v>612789.23000000021</v>
      </c>
      <c r="J90" s="139"/>
    </row>
    <row r="91" spans="2:10" s="54" customFormat="1" ht="114.75" x14ac:dyDescent="0.2">
      <c r="B91" s="209" t="s">
        <v>2106</v>
      </c>
      <c r="C91" s="207" t="s">
        <v>645</v>
      </c>
      <c r="D91" s="207" t="s">
        <v>2098</v>
      </c>
      <c r="E91" s="206">
        <v>0</v>
      </c>
      <c r="F91" s="206">
        <v>373838.21000000008</v>
      </c>
      <c r="G91" s="206">
        <v>373838.21000000008</v>
      </c>
      <c r="H91" s="206">
        <v>373838.21000000008</v>
      </c>
      <c r="I91" s="206">
        <v>373838.21000000008</v>
      </c>
      <c r="J91" s="139"/>
    </row>
    <row r="92" spans="2:10" s="54" customFormat="1" ht="114.75" x14ac:dyDescent="0.2">
      <c r="B92" s="209" t="s">
        <v>2107</v>
      </c>
      <c r="C92" s="207" t="s">
        <v>645</v>
      </c>
      <c r="D92" s="207" t="s">
        <v>2104</v>
      </c>
      <c r="E92" s="206">
        <v>0</v>
      </c>
      <c r="F92" s="206">
        <v>160404.82000000009</v>
      </c>
      <c r="G92" s="206">
        <v>160404.82000000009</v>
      </c>
      <c r="H92" s="206">
        <v>160404.82000000009</v>
      </c>
      <c r="I92" s="206">
        <v>160404.82000000009</v>
      </c>
      <c r="J92" s="139"/>
    </row>
    <row r="93" spans="2:10" s="54" customFormat="1" ht="114.75" x14ac:dyDescent="0.2">
      <c r="B93" s="209" t="s">
        <v>2108</v>
      </c>
      <c r="C93" s="207" t="s">
        <v>645</v>
      </c>
      <c r="D93" s="207" t="s">
        <v>2098</v>
      </c>
      <c r="E93" s="206">
        <v>0</v>
      </c>
      <c r="F93" s="206">
        <v>953298.35000000021</v>
      </c>
      <c r="G93" s="206">
        <v>953298.35000000021</v>
      </c>
      <c r="H93" s="206">
        <v>953298.35000000021</v>
      </c>
      <c r="I93" s="206">
        <v>953298.35000000021</v>
      </c>
      <c r="J93" s="139"/>
    </row>
    <row r="94" spans="2:10" s="54" customFormat="1" ht="114.75" x14ac:dyDescent="0.2">
      <c r="B94" s="209" t="s">
        <v>2109</v>
      </c>
      <c r="C94" s="207" t="s">
        <v>645</v>
      </c>
      <c r="D94" s="207" t="s">
        <v>2098</v>
      </c>
      <c r="E94" s="206">
        <v>0</v>
      </c>
      <c r="F94" s="206">
        <v>349569.9800000001</v>
      </c>
      <c r="G94" s="206">
        <v>349569.9800000001</v>
      </c>
      <c r="H94" s="206">
        <v>349569.9800000001</v>
      </c>
      <c r="I94" s="206">
        <v>349569.9800000001</v>
      </c>
      <c r="J94" s="139"/>
    </row>
    <row r="95" spans="2:10" s="54" customFormat="1" ht="114.75" x14ac:dyDescent="0.2">
      <c r="B95" s="209" t="s">
        <v>2110</v>
      </c>
      <c r="C95" s="207" t="s">
        <v>645</v>
      </c>
      <c r="D95" s="207" t="s">
        <v>2104</v>
      </c>
      <c r="E95" s="206">
        <v>0</v>
      </c>
      <c r="F95" s="206">
        <v>19928.379999999997</v>
      </c>
      <c r="G95" s="206">
        <v>19928.379999999997</v>
      </c>
      <c r="H95" s="206">
        <v>19928.379999999997</v>
      </c>
      <c r="I95" s="206">
        <v>19928.379999999997</v>
      </c>
      <c r="J95" s="139"/>
    </row>
    <row r="96" spans="2:10" s="54" customFormat="1" ht="114.75" x14ac:dyDescent="0.2">
      <c r="B96" s="209" t="s">
        <v>2111</v>
      </c>
      <c r="C96" s="207" t="s">
        <v>645</v>
      </c>
      <c r="D96" s="207" t="s">
        <v>2098</v>
      </c>
      <c r="E96" s="206">
        <v>0</v>
      </c>
      <c r="F96" s="206">
        <v>298654.31000000006</v>
      </c>
      <c r="G96" s="206">
        <v>298654.31000000006</v>
      </c>
      <c r="H96" s="206">
        <v>298654.31000000006</v>
      </c>
      <c r="I96" s="206">
        <v>298654.31000000006</v>
      </c>
      <c r="J96" s="139"/>
    </row>
    <row r="97" spans="2:10" s="54" customFormat="1" ht="114.75" x14ac:dyDescent="0.2">
      <c r="B97" s="209" t="s">
        <v>2112</v>
      </c>
      <c r="C97" s="207" t="s">
        <v>645</v>
      </c>
      <c r="D97" s="207" t="s">
        <v>2098</v>
      </c>
      <c r="E97" s="206">
        <v>0</v>
      </c>
      <c r="F97" s="206">
        <v>18736.580000000009</v>
      </c>
      <c r="G97" s="206">
        <v>18736.580000000009</v>
      </c>
      <c r="H97" s="206">
        <v>18736.580000000009</v>
      </c>
      <c r="I97" s="206">
        <v>18736.580000000009</v>
      </c>
      <c r="J97" s="139"/>
    </row>
    <row r="98" spans="2:10" s="54" customFormat="1" ht="114.75" x14ac:dyDescent="0.2">
      <c r="B98" s="209" t="s">
        <v>2113</v>
      </c>
      <c r="C98" s="207" t="s">
        <v>645</v>
      </c>
      <c r="D98" s="207" t="s">
        <v>2098</v>
      </c>
      <c r="E98" s="206">
        <v>0</v>
      </c>
      <c r="F98" s="206">
        <v>8605.4599999999991</v>
      </c>
      <c r="G98" s="206">
        <v>8605.4599999999991</v>
      </c>
      <c r="H98" s="206">
        <v>8605.4599999999991</v>
      </c>
      <c r="I98" s="206">
        <v>8605.4599999999991</v>
      </c>
      <c r="J98" s="139"/>
    </row>
    <row r="99" spans="2:10" s="54" customFormat="1" ht="114.75" x14ac:dyDescent="0.2">
      <c r="B99" s="209" t="s">
        <v>2114</v>
      </c>
      <c r="C99" s="207" t="s">
        <v>645</v>
      </c>
      <c r="D99" s="207" t="s">
        <v>2098</v>
      </c>
      <c r="E99" s="206">
        <v>0</v>
      </c>
      <c r="F99" s="206">
        <v>6715.0099999999993</v>
      </c>
      <c r="G99" s="206">
        <v>6715.0099999999993</v>
      </c>
      <c r="H99" s="206">
        <v>6715.0099999999993</v>
      </c>
      <c r="I99" s="206">
        <v>6715.0099999999993</v>
      </c>
      <c r="J99" s="139"/>
    </row>
    <row r="100" spans="2:10" s="54" customFormat="1" ht="114.75" x14ac:dyDescent="0.2">
      <c r="B100" s="209" t="s">
        <v>2115</v>
      </c>
      <c r="C100" s="207" t="s">
        <v>645</v>
      </c>
      <c r="D100" s="207" t="s">
        <v>2098</v>
      </c>
      <c r="E100" s="206">
        <v>0</v>
      </c>
      <c r="F100" s="206">
        <v>8393.7599999999984</v>
      </c>
      <c r="G100" s="206">
        <v>8393.7599999999984</v>
      </c>
      <c r="H100" s="206">
        <v>8393.7599999999984</v>
      </c>
      <c r="I100" s="206">
        <v>8393.7599999999984</v>
      </c>
      <c r="J100" s="139"/>
    </row>
    <row r="101" spans="2:10" s="54" customFormat="1" ht="114.75" x14ac:dyDescent="0.2">
      <c r="B101" s="209" t="s">
        <v>2116</v>
      </c>
      <c r="C101" s="207" t="s">
        <v>645</v>
      </c>
      <c r="D101" s="207" t="s">
        <v>2098</v>
      </c>
      <c r="E101" s="206">
        <v>0</v>
      </c>
      <c r="F101" s="206">
        <v>23565.91</v>
      </c>
      <c r="G101" s="206">
        <v>23565.91</v>
      </c>
      <c r="H101" s="206">
        <v>23565.91</v>
      </c>
      <c r="I101" s="206">
        <v>23565.91</v>
      </c>
      <c r="J101" s="139"/>
    </row>
    <row r="102" spans="2:10" s="54" customFormat="1" ht="114.75" x14ac:dyDescent="0.2">
      <c r="B102" s="209" t="s">
        <v>2117</v>
      </c>
      <c r="C102" s="207" t="s">
        <v>645</v>
      </c>
      <c r="D102" s="207" t="s">
        <v>2098</v>
      </c>
      <c r="E102" s="206">
        <v>0</v>
      </c>
      <c r="F102" s="206">
        <v>6557994.4600000009</v>
      </c>
      <c r="G102" s="206">
        <v>0</v>
      </c>
      <c r="H102" s="206">
        <v>0</v>
      </c>
      <c r="I102" s="206">
        <v>0</v>
      </c>
      <c r="J102" s="139"/>
    </row>
    <row r="103" spans="2:10" s="54" customFormat="1" ht="114.75" x14ac:dyDescent="0.2">
      <c r="B103" s="209" t="s">
        <v>2118</v>
      </c>
      <c r="C103" s="207" t="s">
        <v>645</v>
      </c>
      <c r="D103" s="207" t="s">
        <v>2098</v>
      </c>
      <c r="E103" s="206">
        <v>0</v>
      </c>
      <c r="F103" s="206">
        <v>1397576.48</v>
      </c>
      <c r="G103" s="206">
        <v>0</v>
      </c>
      <c r="H103" s="206">
        <v>0</v>
      </c>
      <c r="I103" s="206">
        <v>0</v>
      </c>
      <c r="J103" s="139"/>
    </row>
    <row r="104" spans="2:10" s="54" customFormat="1" ht="114.75" x14ac:dyDescent="0.2">
      <c r="B104" s="209" t="s">
        <v>2119</v>
      </c>
      <c r="C104" s="207" t="s">
        <v>645</v>
      </c>
      <c r="D104" s="207" t="s">
        <v>2098</v>
      </c>
      <c r="E104" s="206">
        <v>0</v>
      </c>
      <c r="F104" s="206">
        <v>3044429.060000001</v>
      </c>
      <c r="G104" s="206">
        <v>0</v>
      </c>
      <c r="H104" s="206">
        <v>0</v>
      </c>
      <c r="I104" s="206">
        <v>0</v>
      </c>
      <c r="J104" s="139"/>
    </row>
    <row r="105" spans="2:10" s="54" customFormat="1" ht="114.75" x14ac:dyDescent="0.2">
      <c r="B105" s="209" t="s">
        <v>2120</v>
      </c>
      <c r="C105" s="207" t="s">
        <v>645</v>
      </c>
      <c r="D105" s="207" t="s">
        <v>2104</v>
      </c>
      <c r="E105" s="206">
        <v>0</v>
      </c>
      <c r="F105" s="206">
        <v>0</v>
      </c>
      <c r="G105" s="206">
        <v>0</v>
      </c>
      <c r="H105" s="206">
        <v>0</v>
      </c>
      <c r="I105" s="206">
        <v>0</v>
      </c>
      <c r="J105" s="139"/>
    </row>
    <row r="106" spans="2:10" s="54" customFormat="1" ht="114.75" x14ac:dyDescent="0.2">
      <c r="B106" s="209" t="s">
        <v>2121</v>
      </c>
      <c r="C106" s="207" t="s">
        <v>645</v>
      </c>
      <c r="D106" s="207" t="s">
        <v>2104</v>
      </c>
      <c r="E106" s="206">
        <v>0</v>
      </c>
      <c r="F106" s="206">
        <v>197.45</v>
      </c>
      <c r="G106" s="206">
        <v>0</v>
      </c>
      <c r="H106" s="206">
        <v>0</v>
      </c>
      <c r="I106" s="206">
        <v>0</v>
      </c>
      <c r="J106" s="139"/>
    </row>
    <row r="107" spans="2:10" s="54" customFormat="1" ht="114.75" x14ac:dyDescent="0.2">
      <c r="B107" s="209" t="s">
        <v>2122</v>
      </c>
      <c r="C107" s="207" t="s">
        <v>645</v>
      </c>
      <c r="D107" s="207" t="s">
        <v>2104</v>
      </c>
      <c r="E107" s="206">
        <v>0</v>
      </c>
      <c r="F107" s="206">
        <v>73.86</v>
      </c>
      <c r="G107" s="206">
        <v>0</v>
      </c>
      <c r="H107" s="206">
        <v>0</v>
      </c>
      <c r="I107" s="206">
        <v>0</v>
      </c>
      <c r="J107" s="139"/>
    </row>
    <row r="108" spans="2:10" s="54" customFormat="1" ht="114.75" x14ac:dyDescent="0.2">
      <c r="B108" s="209" t="s">
        <v>2123</v>
      </c>
      <c r="C108" s="207" t="s">
        <v>645</v>
      </c>
      <c r="D108" s="207" t="s">
        <v>2104</v>
      </c>
      <c r="E108" s="206">
        <v>0</v>
      </c>
      <c r="F108" s="206">
        <v>16081.039999999999</v>
      </c>
      <c r="G108" s="206">
        <v>0</v>
      </c>
      <c r="H108" s="206">
        <v>0</v>
      </c>
      <c r="I108" s="206">
        <v>0</v>
      </c>
      <c r="J108" s="139"/>
    </row>
    <row r="109" spans="2:10" s="54" customFormat="1" ht="114.75" x14ac:dyDescent="0.2">
      <c r="B109" s="209" t="s">
        <v>2124</v>
      </c>
      <c r="C109" s="207" t="s">
        <v>645</v>
      </c>
      <c r="D109" s="207" t="s">
        <v>2098</v>
      </c>
      <c r="E109" s="206">
        <v>0</v>
      </c>
      <c r="F109" s="206">
        <v>295934.41000000009</v>
      </c>
      <c r="G109" s="206">
        <v>0</v>
      </c>
      <c r="H109" s="206">
        <v>0</v>
      </c>
      <c r="I109" s="206">
        <v>0</v>
      </c>
      <c r="J109" s="139"/>
    </row>
    <row r="110" spans="2:10" s="54" customFormat="1" ht="114.75" x14ac:dyDescent="0.2">
      <c r="B110" s="209" t="s">
        <v>2125</v>
      </c>
      <c r="C110" s="207" t="s">
        <v>645</v>
      </c>
      <c r="D110" s="207" t="s">
        <v>2098</v>
      </c>
      <c r="E110" s="206">
        <v>0</v>
      </c>
      <c r="F110" s="206">
        <v>78.889999999999986</v>
      </c>
      <c r="G110" s="206">
        <v>0</v>
      </c>
      <c r="H110" s="206">
        <v>0</v>
      </c>
      <c r="I110" s="206">
        <v>0</v>
      </c>
      <c r="J110" s="139"/>
    </row>
    <row r="111" spans="2:10" s="54" customFormat="1" ht="114.75" x14ac:dyDescent="0.2">
      <c r="B111" s="209" t="s">
        <v>2126</v>
      </c>
      <c r="C111" s="207" t="s">
        <v>645</v>
      </c>
      <c r="D111" s="207" t="s">
        <v>2098</v>
      </c>
      <c r="E111" s="206">
        <v>0</v>
      </c>
      <c r="F111" s="206">
        <v>0</v>
      </c>
      <c r="G111" s="206">
        <v>0</v>
      </c>
      <c r="H111" s="206">
        <v>0</v>
      </c>
      <c r="I111" s="206">
        <v>0</v>
      </c>
      <c r="J111" s="139"/>
    </row>
    <row r="112" spans="2:10" s="54" customFormat="1" ht="114.75" x14ac:dyDescent="0.2">
      <c r="B112" s="209" t="s">
        <v>2127</v>
      </c>
      <c r="C112" s="207" t="s">
        <v>645</v>
      </c>
      <c r="D112" s="207" t="s">
        <v>2098</v>
      </c>
      <c r="E112" s="206">
        <v>0</v>
      </c>
      <c r="F112" s="206">
        <v>0</v>
      </c>
      <c r="G112" s="206">
        <v>0</v>
      </c>
      <c r="H112" s="206">
        <v>0</v>
      </c>
      <c r="I112" s="206">
        <v>0</v>
      </c>
      <c r="J112" s="139"/>
    </row>
    <row r="113" spans="2:10" s="54" customFormat="1" ht="114.75" x14ac:dyDescent="0.2">
      <c r="B113" s="209" t="s">
        <v>2128</v>
      </c>
      <c r="C113" s="207" t="s">
        <v>645</v>
      </c>
      <c r="D113" s="207" t="s">
        <v>1776</v>
      </c>
      <c r="E113" s="206">
        <v>0</v>
      </c>
      <c r="F113" s="206">
        <v>8721149.7100000028</v>
      </c>
      <c r="G113" s="206">
        <v>8721149.7100000028</v>
      </c>
      <c r="H113" s="206">
        <v>8721149.7100000028</v>
      </c>
      <c r="I113" s="206">
        <v>8721149.7100000028</v>
      </c>
      <c r="J113" s="139"/>
    </row>
    <row r="114" spans="2:10" s="54" customFormat="1" ht="114.75" x14ac:dyDescent="0.2">
      <c r="B114" s="209" t="s">
        <v>2129</v>
      </c>
      <c r="C114" s="207" t="s">
        <v>645</v>
      </c>
      <c r="D114" s="207" t="s">
        <v>2130</v>
      </c>
      <c r="E114" s="206">
        <v>0</v>
      </c>
      <c r="F114" s="206">
        <v>0</v>
      </c>
      <c r="G114" s="206">
        <v>0</v>
      </c>
      <c r="H114" s="206">
        <v>0</v>
      </c>
      <c r="I114" s="206">
        <v>0</v>
      </c>
      <c r="J114" s="139"/>
    </row>
    <row r="115" spans="2:10" s="54" customFormat="1" ht="114.75" x14ac:dyDescent="0.2">
      <c r="B115" s="209" t="s">
        <v>2131</v>
      </c>
      <c r="C115" s="207" t="s">
        <v>645</v>
      </c>
      <c r="D115" s="207" t="s">
        <v>2130</v>
      </c>
      <c r="E115" s="206">
        <v>0</v>
      </c>
      <c r="F115" s="206">
        <v>0</v>
      </c>
      <c r="G115" s="206">
        <v>0</v>
      </c>
      <c r="H115" s="206">
        <v>0</v>
      </c>
      <c r="I115" s="206">
        <v>0</v>
      </c>
      <c r="J115" s="139"/>
    </row>
    <row r="116" spans="2:10" s="54" customFormat="1" ht="114.75" x14ac:dyDescent="0.2">
      <c r="B116" s="209" t="s">
        <v>2132</v>
      </c>
      <c r="C116" s="207" t="s">
        <v>645</v>
      </c>
      <c r="D116" s="207" t="s">
        <v>1776</v>
      </c>
      <c r="E116" s="206">
        <v>0</v>
      </c>
      <c r="F116" s="206">
        <v>254025.2900000001</v>
      </c>
      <c r="G116" s="206">
        <v>0</v>
      </c>
      <c r="H116" s="206">
        <v>0</v>
      </c>
      <c r="I116" s="206">
        <v>0</v>
      </c>
      <c r="J116" s="139"/>
    </row>
    <row r="117" spans="2:10" s="54" customFormat="1" ht="114.75" x14ac:dyDescent="0.2">
      <c r="B117" s="209" t="s">
        <v>2133</v>
      </c>
      <c r="C117" s="207" t="s">
        <v>645</v>
      </c>
      <c r="D117" s="207" t="s">
        <v>1776</v>
      </c>
      <c r="E117" s="206">
        <v>0</v>
      </c>
      <c r="F117" s="206">
        <v>765.41</v>
      </c>
      <c r="G117" s="206">
        <v>0</v>
      </c>
      <c r="H117" s="206">
        <v>0</v>
      </c>
      <c r="I117" s="206">
        <v>0</v>
      </c>
      <c r="J117" s="139"/>
    </row>
    <row r="118" spans="2:10" s="54" customFormat="1" ht="51" x14ac:dyDescent="0.2">
      <c r="B118" s="209" t="s">
        <v>2134</v>
      </c>
      <c r="C118" s="207" t="s">
        <v>645</v>
      </c>
      <c r="D118" s="207" t="s">
        <v>2135</v>
      </c>
      <c r="E118" s="206">
        <v>0</v>
      </c>
      <c r="F118" s="206">
        <v>0</v>
      </c>
      <c r="G118" s="206">
        <v>0</v>
      </c>
      <c r="H118" s="206">
        <v>0</v>
      </c>
      <c r="I118" s="206">
        <v>0</v>
      </c>
      <c r="J118" s="139"/>
    </row>
    <row r="119" spans="2:10" s="54" customFormat="1" ht="51" x14ac:dyDescent="0.2">
      <c r="B119" s="209" t="s">
        <v>2136</v>
      </c>
      <c r="C119" s="207" t="s">
        <v>645</v>
      </c>
      <c r="D119" s="207" t="s">
        <v>2135</v>
      </c>
      <c r="E119" s="206">
        <v>0</v>
      </c>
      <c r="F119" s="206">
        <v>0</v>
      </c>
      <c r="G119" s="206">
        <v>0</v>
      </c>
      <c r="H119" s="206">
        <v>0</v>
      </c>
      <c r="I119" s="206">
        <v>0</v>
      </c>
      <c r="J119" s="139"/>
    </row>
    <row r="120" spans="2:10" s="54" customFormat="1" ht="76.5" x14ac:dyDescent="0.2">
      <c r="B120" s="209" t="s">
        <v>2137</v>
      </c>
      <c r="C120" s="207" t="s">
        <v>645</v>
      </c>
      <c r="D120" s="207" t="s">
        <v>1779</v>
      </c>
      <c r="E120" s="206">
        <v>0</v>
      </c>
      <c r="F120" s="206">
        <v>2287753.2400000007</v>
      </c>
      <c r="G120" s="206">
        <v>2287753.2400000007</v>
      </c>
      <c r="H120" s="206">
        <v>2287753.2400000007</v>
      </c>
      <c r="I120" s="206">
        <v>2287753.2400000007</v>
      </c>
      <c r="J120" s="139"/>
    </row>
    <row r="121" spans="2:10" s="54" customFormat="1" ht="76.5" x14ac:dyDescent="0.2">
      <c r="B121" s="209" t="s">
        <v>2138</v>
      </c>
      <c r="C121" s="207" t="s">
        <v>645</v>
      </c>
      <c r="D121" s="207" t="s">
        <v>1779</v>
      </c>
      <c r="E121" s="206">
        <v>0</v>
      </c>
      <c r="F121" s="206">
        <v>0</v>
      </c>
      <c r="G121" s="206">
        <v>0</v>
      </c>
      <c r="H121" s="206">
        <v>0</v>
      </c>
      <c r="I121" s="206">
        <v>0</v>
      </c>
      <c r="J121" s="139"/>
    </row>
    <row r="122" spans="2:10" s="54" customFormat="1" ht="51" x14ac:dyDescent="0.2">
      <c r="B122" s="209" t="s">
        <v>2139</v>
      </c>
      <c r="C122" s="207" t="s">
        <v>645</v>
      </c>
      <c r="D122" s="207" t="s">
        <v>1780</v>
      </c>
      <c r="E122" s="206">
        <v>0</v>
      </c>
      <c r="F122" s="206">
        <v>3493450.6000000006</v>
      </c>
      <c r="G122" s="206">
        <v>3493450.6000000006</v>
      </c>
      <c r="H122" s="206">
        <v>3493450.6000000006</v>
      </c>
      <c r="I122" s="206">
        <v>3493450.6000000006</v>
      </c>
      <c r="J122" s="139"/>
    </row>
    <row r="123" spans="2:10" s="54" customFormat="1" ht="38.25" x14ac:dyDescent="0.2">
      <c r="B123" s="209" t="s">
        <v>2140</v>
      </c>
      <c r="C123" s="207" t="s">
        <v>645</v>
      </c>
      <c r="D123" s="207" t="s">
        <v>1780</v>
      </c>
      <c r="E123" s="206">
        <v>0</v>
      </c>
      <c r="F123" s="206">
        <v>4091640.9600000009</v>
      </c>
      <c r="G123" s="206">
        <v>4091640.9600000009</v>
      </c>
      <c r="H123" s="206">
        <v>4091640.9600000009</v>
      </c>
      <c r="I123" s="206">
        <v>4091640.9600000009</v>
      </c>
      <c r="J123" s="139"/>
    </row>
    <row r="124" spans="2:10" s="54" customFormat="1" ht="38.25" x14ac:dyDescent="0.2">
      <c r="B124" s="209" t="s">
        <v>2141</v>
      </c>
      <c r="C124" s="207" t="s">
        <v>645</v>
      </c>
      <c r="D124" s="207" t="s">
        <v>1780</v>
      </c>
      <c r="E124" s="206">
        <v>0</v>
      </c>
      <c r="F124" s="206">
        <v>305011.44000000006</v>
      </c>
      <c r="G124" s="206">
        <v>0</v>
      </c>
      <c r="H124" s="206">
        <v>0</v>
      </c>
      <c r="I124" s="206">
        <v>0</v>
      </c>
      <c r="J124" s="139"/>
    </row>
    <row r="125" spans="2:10" s="54" customFormat="1" ht="38.25" x14ac:dyDescent="0.2">
      <c r="B125" s="209" t="s">
        <v>2142</v>
      </c>
      <c r="C125" s="207" t="s">
        <v>645</v>
      </c>
      <c r="D125" s="207" t="s">
        <v>1780</v>
      </c>
      <c r="E125" s="206">
        <v>0</v>
      </c>
      <c r="F125" s="206">
        <v>482.80999999999995</v>
      </c>
      <c r="G125" s="206">
        <v>0</v>
      </c>
      <c r="H125" s="206">
        <v>0</v>
      </c>
      <c r="I125" s="206">
        <v>0</v>
      </c>
      <c r="J125" s="139"/>
    </row>
    <row r="126" spans="2:10" s="54" customFormat="1" ht="89.25" x14ac:dyDescent="0.2">
      <c r="B126" s="209" t="s">
        <v>2143</v>
      </c>
      <c r="C126" s="207" t="s">
        <v>645</v>
      </c>
      <c r="D126" s="207" t="s">
        <v>680</v>
      </c>
      <c r="E126" s="206">
        <v>0</v>
      </c>
      <c r="F126" s="206">
        <v>12916325.619999999</v>
      </c>
      <c r="G126" s="206">
        <v>12916325.619999999</v>
      </c>
      <c r="H126" s="206">
        <v>12916325.619999999</v>
      </c>
      <c r="I126" s="206">
        <v>12916325.619999999</v>
      </c>
      <c r="J126" s="139"/>
    </row>
    <row r="127" spans="2:10" s="54" customFormat="1" ht="89.25" x14ac:dyDescent="0.2">
      <c r="B127" s="209" t="s">
        <v>2144</v>
      </c>
      <c r="C127" s="207" t="s">
        <v>645</v>
      </c>
      <c r="D127" s="207" t="s">
        <v>2145</v>
      </c>
      <c r="E127" s="206">
        <v>0</v>
      </c>
      <c r="F127" s="206">
        <v>0</v>
      </c>
      <c r="G127" s="206">
        <v>0</v>
      </c>
      <c r="H127" s="206">
        <v>0</v>
      </c>
      <c r="I127" s="206">
        <v>0</v>
      </c>
      <c r="J127" s="139"/>
    </row>
    <row r="128" spans="2:10" s="54" customFormat="1" ht="89.25" x14ac:dyDescent="0.2">
      <c r="B128" s="209" t="s">
        <v>2146</v>
      </c>
      <c r="C128" s="207" t="s">
        <v>645</v>
      </c>
      <c r="D128" s="207" t="s">
        <v>2145</v>
      </c>
      <c r="E128" s="206">
        <v>0</v>
      </c>
      <c r="F128" s="206">
        <v>0</v>
      </c>
      <c r="G128" s="206">
        <v>0</v>
      </c>
      <c r="H128" s="206">
        <v>0</v>
      </c>
      <c r="I128" s="206">
        <v>0</v>
      </c>
      <c r="J128" s="139"/>
    </row>
    <row r="129" spans="2:10" s="54" customFormat="1" ht="89.25" x14ac:dyDescent="0.2">
      <c r="B129" s="209" t="s">
        <v>2147</v>
      </c>
      <c r="C129" s="207" t="s">
        <v>645</v>
      </c>
      <c r="D129" s="207" t="s">
        <v>680</v>
      </c>
      <c r="E129" s="206">
        <v>0</v>
      </c>
      <c r="F129" s="206">
        <v>9.9999999999999985E-3</v>
      </c>
      <c r="G129" s="206">
        <v>0</v>
      </c>
      <c r="H129" s="206">
        <v>0</v>
      </c>
      <c r="I129" s="206">
        <v>0</v>
      </c>
      <c r="J129" s="139"/>
    </row>
    <row r="130" spans="2:10" s="54" customFormat="1" ht="89.25" x14ac:dyDescent="0.2">
      <c r="B130" s="209" t="s">
        <v>2148</v>
      </c>
      <c r="C130" s="207" t="s">
        <v>645</v>
      </c>
      <c r="D130" s="207" t="s">
        <v>680</v>
      </c>
      <c r="E130" s="206">
        <v>0</v>
      </c>
      <c r="F130" s="206">
        <v>83.36999999999999</v>
      </c>
      <c r="G130" s="206">
        <v>0</v>
      </c>
      <c r="H130" s="206">
        <v>0</v>
      </c>
      <c r="I130" s="206">
        <v>0</v>
      </c>
      <c r="J130" s="139"/>
    </row>
    <row r="131" spans="2:10" x14ac:dyDescent="0.2">
      <c r="B131" s="394"/>
      <c r="C131" s="129"/>
      <c r="D131" s="34"/>
      <c r="E131" s="89"/>
      <c r="F131" s="89"/>
      <c r="G131" s="89"/>
      <c r="H131" s="89"/>
      <c r="I131" s="115"/>
      <c r="J131" s="118"/>
    </row>
    <row r="132" spans="2:10" s="78" customFormat="1" x14ac:dyDescent="0.2">
      <c r="B132" s="394"/>
      <c r="C132" s="130"/>
      <c r="D132" s="77"/>
      <c r="E132" s="90">
        <f>SUM(E10+E29)</f>
        <v>8265250.290000001</v>
      </c>
      <c r="F132" s="90">
        <f>SUM(F10+F29)</f>
        <v>13098635.090000004</v>
      </c>
      <c r="G132" s="90">
        <f>SUM(G10+G29)</f>
        <v>11744222.030000001</v>
      </c>
      <c r="H132" s="90">
        <f>SUM(H10+H29)</f>
        <v>11744222.030000001</v>
      </c>
      <c r="I132" s="90">
        <f>SUM(I10+I29)</f>
        <v>11744222.030000001</v>
      </c>
      <c r="J132" s="119"/>
    </row>
    <row r="133" spans="2:10" x14ac:dyDescent="0.2">
      <c r="B133" s="395"/>
      <c r="C133" s="131"/>
      <c r="D133" s="10"/>
      <c r="E133" s="91"/>
      <c r="F133" s="91"/>
      <c r="G133" s="91"/>
      <c r="H133" s="91"/>
      <c r="I133" s="116"/>
      <c r="J133" s="120"/>
    </row>
    <row r="134" spans="2:10" x14ac:dyDescent="0.2">
      <c r="C134" s="132"/>
      <c r="D134" s="4"/>
      <c r="E134" s="19"/>
      <c r="F134" s="19"/>
      <c r="G134" s="19"/>
      <c r="H134" s="19"/>
      <c r="I134" s="19"/>
      <c r="J134" s="4"/>
    </row>
    <row r="135" spans="2:10" x14ac:dyDescent="0.2">
      <c r="E135" s="92"/>
      <c r="F135" s="92"/>
      <c r="G135" s="92"/>
      <c r="H135" s="92"/>
      <c r="I135" s="92"/>
    </row>
    <row r="136" spans="2:10" x14ac:dyDescent="0.2">
      <c r="F136" s="92"/>
    </row>
    <row r="137" spans="2:10" x14ac:dyDescent="0.2">
      <c r="F137" s="86"/>
    </row>
  </sheetData>
  <mergeCells count="10">
    <mergeCell ref="B131:B133"/>
    <mergeCell ref="B7:B8"/>
    <mergeCell ref="C1:J1"/>
    <mergeCell ref="J7:J8"/>
    <mergeCell ref="C7:C8"/>
    <mergeCell ref="D7:D8"/>
    <mergeCell ref="E7:I7"/>
    <mergeCell ref="B2:J2"/>
    <mergeCell ref="B3:J3"/>
    <mergeCell ref="B4:J4"/>
  </mergeCells>
  <printOptions horizontalCentered="1"/>
  <pageMargins left="0" right="0" top="0" bottom="0.59055118110236227" header="0" footer="0"/>
  <pageSetup scale="63" orientation="landscape" r:id="rId1"/>
  <headerFooter alignWithMargins="0">
    <oddHeader>&amp;CPágina &amp;P DE &amp;N</oddHeader>
    <oddFooter>&amp;C&amp;F</oddFooter>
  </headerFooter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sheetPr codeName="Hoja27">
    <tabColor rgb="FF92D050"/>
  </sheetPr>
  <dimension ref="A2:M50"/>
  <sheetViews>
    <sheetView zoomScale="80" zoomScaleNormal="80" workbookViewId="0">
      <selection activeCell="N7" sqref="N7"/>
    </sheetView>
  </sheetViews>
  <sheetFormatPr baseColWidth="10" defaultRowHeight="12.75" x14ac:dyDescent="0.2"/>
  <cols>
    <col min="1" max="1" width="10.42578125" style="4" customWidth="1"/>
    <col min="2" max="3" width="11.42578125" style="4"/>
    <col min="4" max="4" width="14.140625" style="4" customWidth="1"/>
    <col min="5" max="6" width="11.42578125" style="4"/>
    <col min="7" max="7" width="9.28515625" style="4" customWidth="1"/>
    <col min="8" max="9" width="11.42578125" style="4"/>
    <col min="10" max="10" width="13.140625" style="4" customWidth="1"/>
    <col min="11" max="16384" width="11.42578125" style="4"/>
  </cols>
  <sheetData>
    <row r="2" spans="1:12" ht="18" x14ac:dyDescent="0.25">
      <c r="A2" s="315" t="s">
        <v>919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</row>
    <row r="3" spans="1:12" ht="18" x14ac:dyDescent="0.25">
      <c r="A3" s="364" t="s">
        <v>105</v>
      </c>
      <c r="B3" s="364"/>
      <c r="C3" s="364"/>
      <c r="D3" s="364"/>
      <c r="E3" s="364"/>
      <c r="F3" s="364"/>
      <c r="G3" s="364"/>
      <c r="H3" s="364"/>
      <c r="I3" s="364"/>
      <c r="J3" s="364"/>
      <c r="K3" s="364"/>
      <c r="L3" s="364"/>
    </row>
    <row r="4" spans="1:12" ht="20.25" x14ac:dyDescent="0.3">
      <c r="A4" s="291" t="s">
        <v>113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</row>
    <row r="5" spans="1:12" x14ac:dyDescent="0.2">
      <c r="A5" s="406"/>
      <c r="B5" s="406"/>
      <c r="C5" s="406"/>
      <c r="D5" s="406"/>
      <c r="E5" s="406"/>
      <c r="F5" s="406"/>
      <c r="G5" s="406"/>
      <c r="H5" s="406"/>
      <c r="I5" s="406"/>
      <c r="J5" s="406"/>
      <c r="K5" s="406"/>
      <c r="L5" s="406"/>
    </row>
    <row r="7" spans="1:12" ht="15" customHeight="1" x14ac:dyDescent="0.2">
      <c r="A7" s="407" t="s">
        <v>2175</v>
      </c>
      <c r="B7" s="407"/>
      <c r="C7" s="407"/>
      <c r="D7" s="407"/>
      <c r="E7" s="407"/>
      <c r="F7" s="407"/>
      <c r="G7" s="407"/>
      <c r="H7" s="407"/>
      <c r="I7" s="407"/>
      <c r="J7" s="407"/>
      <c r="K7" s="407"/>
      <c r="L7" s="407"/>
    </row>
    <row r="8" spans="1:12" ht="12.75" customHeight="1" x14ac:dyDescent="0.2">
      <c r="A8" s="407"/>
      <c r="B8" s="407"/>
      <c r="C8" s="407"/>
      <c r="D8" s="407"/>
      <c r="E8" s="407"/>
      <c r="F8" s="407"/>
      <c r="G8" s="407"/>
      <c r="H8" s="407"/>
      <c r="I8" s="407"/>
      <c r="J8" s="407"/>
      <c r="K8" s="407"/>
      <c r="L8" s="407"/>
    </row>
    <row r="9" spans="1:12" ht="19.5" customHeight="1" x14ac:dyDescent="0.2">
      <c r="A9" s="407"/>
      <c r="B9" s="407"/>
      <c r="C9" s="407"/>
      <c r="D9" s="407"/>
      <c r="E9" s="407"/>
      <c r="F9" s="407"/>
      <c r="G9" s="407"/>
      <c r="H9" s="407"/>
      <c r="I9" s="407"/>
      <c r="J9" s="407"/>
      <c r="K9" s="407"/>
      <c r="L9" s="407"/>
    </row>
    <row r="10" spans="1:12" ht="12.75" customHeight="1" x14ac:dyDescent="0.2">
      <c r="A10" s="407"/>
      <c r="B10" s="407"/>
      <c r="C10" s="407"/>
      <c r="D10" s="407"/>
      <c r="E10" s="407"/>
      <c r="F10" s="407"/>
      <c r="G10" s="407"/>
      <c r="H10" s="407"/>
      <c r="I10" s="407"/>
      <c r="J10" s="407"/>
      <c r="K10" s="407"/>
      <c r="L10" s="407"/>
    </row>
    <row r="11" spans="1:12" ht="12.75" customHeight="1" x14ac:dyDescent="0.2">
      <c r="A11" s="407"/>
      <c r="B11" s="407"/>
      <c r="C11" s="407"/>
      <c r="D11" s="407"/>
      <c r="E11" s="407"/>
      <c r="F11" s="407"/>
      <c r="G11" s="407"/>
      <c r="H11" s="407"/>
      <c r="I11" s="407"/>
      <c r="J11" s="407"/>
      <c r="K11" s="407"/>
      <c r="L11" s="407"/>
    </row>
    <row r="12" spans="1:12" ht="105" customHeight="1" x14ac:dyDescent="0.2">
      <c r="A12" s="407"/>
      <c r="B12" s="407"/>
      <c r="C12" s="407"/>
      <c r="D12" s="407"/>
      <c r="E12" s="407"/>
      <c r="F12" s="407"/>
      <c r="G12" s="407"/>
      <c r="H12" s="407"/>
      <c r="I12" s="407"/>
      <c r="J12" s="407"/>
      <c r="K12" s="407"/>
      <c r="L12" s="407"/>
    </row>
    <row r="14" spans="1:12" ht="18" customHeight="1" x14ac:dyDescent="0.2">
      <c r="A14" s="408" t="s">
        <v>80</v>
      </c>
      <c r="B14" s="408"/>
      <c r="C14" s="408"/>
      <c r="D14" s="408"/>
      <c r="E14" s="408"/>
      <c r="F14" s="408"/>
      <c r="G14" s="408"/>
      <c r="H14" s="408"/>
      <c r="I14" s="408"/>
      <c r="J14" s="408"/>
      <c r="K14" s="408"/>
      <c r="L14" s="408"/>
    </row>
    <row r="18" spans="1:12" s="1" customFormat="1" x14ac:dyDescent="0.2"/>
    <row r="19" spans="1:12" s="1" customFormat="1" x14ac:dyDescent="0.2"/>
    <row r="20" spans="1:12" s="1" customFormat="1" x14ac:dyDescent="0.2">
      <c r="A20" s="2"/>
    </row>
    <row r="21" spans="1:12" s="1" customFormat="1" x14ac:dyDescent="0.2">
      <c r="B21" s="43"/>
      <c r="C21" s="43"/>
      <c r="D21" s="43"/>
      <c r="H21" s="43"/>
      <c r="I21" s="43"/>
      <c r="J21" s="43"/>
    </row>
    <row r="22" spans="1:12" s="1" customFormat="1" x14ac:dyDescent="0.2">
      <c r="B22" s="402" t="s">
        <v>441</v>
      </c>
      <c r="C22" s="405"/>
      <c r="D22" s="405"/>
      <c r="G22" s="410" t="s">
        <v>1170</v>
      </c>
      <c r="H22" s="410"/>
      <c r="I22" s="410"/>
      <c r="J22" s="410"/>
      <c r="K22" s="410"/>
    </row>
    <row r="23" spans="1:12" s="1" customFormat="1" x14ac:dyDescent="0.2">
      <c r="A23" s="409" t="s">
        <v>79</v>
      </c>
      <c r="B23" s="409"/>
      <c r="C23" s="409"/>
      <c r="D23" s="409"/>
      <c r="E23" s="409"/>
      <c r="G23" s="409" t="s">
        <v>78</v>
      </c>
      <c r="H23" s="409"/>
      <c r="I23" s="409"/>
      <c r="J23" s="409"/>
      <c r="K23" s="409"/>
    </row>
    <row r="24" spans="1:12" s="1" customFormat="1" x14ac:dyDescent="0.2"/>
    <row r="25" spans="1:12" s="1" customFormat="1" x14ac:dyDescent="0.2"/>
    <row r="26" spans="1:12" s="1" customFormat="1" x14ac:dyDescent="0.2"/>
    <row r="27" spans="1:12" s="1" customFormat="1" x14ac:dyDescent="0.2"/>
    <row r="28" spans="1:12" s="1" customFormat="1" x14ac:dyDescent="0.2"/>
    <row r="29" spans="1:12" s="1" customFormat="1" x14ac:dyDescent="0.2">
      <c r="B29" s="43"/>
      <c r="C29" s="43"/>
      <c r="D29" s="43"/>
      <c r="H29" s="43"/>
      <c r="I29" s="43"/>
      <c r="J29" s="43"/>
    </row>
    <row r="30" spans="1:12" s="1" customFormat="1" x14ac:dyDescent="0.2">
      <c r="B30" s="402" t="s">
        <v>681</v>
      </c>
      <c r="C30" s="402"/>
      <c r="D30" s="402"/>
      <c r="H30" s="402" t="s">
        <v>445</v>
      </c>
      <c r="I30" s="405"/>
      <c r="J30" s="405"/>
    </row>
    <row r="31" spans="1:12" s="1" customFormat="1" x14ac:dyDescent="0.2">
      <c r="A31" s="409" t="s">
        <v>77</v>
      </c>
      <c r="B31" s="409"/>
      <c r="C31" s="409"/>
      <c r="D31" s="409"/>
      <c r="E31" s="409"/>
      <c r="F31" s="123"/>
      <c r="G31" s="122" t="s">
        <v>110</v>
      </c>
      <c r="H31" s="122"/>
      <c r="I31" s="122"/>
      <c r="J31" s="122"/>
      <c r="K31" s="122"/>
      <c r="L31" s="123"/>
    </row>
    <row r="32" spans="1:12" s="1" customFormat="1" x14ac:dyDescent="0.2"/>
    <row r="33" spans="1:13" s="1" customFormat="1" x14ac:dyDescent="0.2"/>
    <row r="34" spans="1:13" s="1" customFormat="1" x14ac:dyDescent="0.2"/>
    <row r="35" spans="1:13" s="1" customFormat="1" x14ac:dyDescent="0.2"/>
    <row r="36" spans="1:13" s="1" customFormat="1" x14ac:dyDescent="0.2"/>
    <row r="37" spans="1:13" s="1" customFormat="1" x14ac:dyDescent="0.2">
      <c r="B37" s="43"/>
      <c r="C37" s="43"/>
      <c r="D37" s="43"/>
      <c r="H37" s="43"/>
      <c r="I37" s="43"/>
      <c r="J37" s="43"/>
    </row>
    <row r="38" spans="1:13" s="1" customFormat="1" x14ac:dyDescent="0.2">
      <c r="B38" s="402" t="s">
        <v>446</v>
      </c>
      <c r="C38" s="405"/>
      <c r="D38" s="405"/>
      <c r="H38" s="402" t="s">
        <v>442</v>
      </c>
      <c r="I38" s="405"/>
      <c r="J38" s="405"/>
    </row>
    <row r="39" spans="1:13" s="1" customFormat="1" x14ac:dyDescent="0.2">
      <c r="A39" s="409" t="s">
        <v>76</v>
      </c>
      <c r="B39" s="409"/>
      <c r="C39" s="409"/>
      <c r="D39" s="409"/>
      <c r="E39" s="409"/>
      <c r="G39" s="409" t="s">
        <v>75</v>
      </c>
      <c r="H39" s="409"/>
      <c r="I39" s="409"/>
      <c r="J39" s="409"/>
      <c r="K39" s="409"/>
    </row>
    <row r="40" spans="1:13" s="1" customFormat="1" x14ac:dyDescent="0.2"/>
    <row r="41" spans="1:13" s="1" customFormat="1" x14ac:dyDescent="0.2"/>
    <row r="42" spans="1:13" s="1" customFormat="1" x14ac:dyDescent="0.2">
      <c r="G42" s="99"/>
      <c r="H42" s="99"/>
      <c r="I42" s="99"/>
      <c r="J42" s="99"/>
      <c r="K42" s="99"/>
      <c r="L42" s="99"/>
      <c r="M42" s="99"/>
    </row>
    <row r="43" spans="1:13" s="1" customFormat="1" x14ac:dyDescent="0.2">
      <c r="G43" s="99"/>
      <c r="H43" s="99"/>
      <c r="I43" s="99"/>
      <c r="J43" s="99"/>
      <c r="K43" s="99"/>
      <c r="L43" s="99"/>
      <c r="M43" s="99"/>
    </row>
    <row r="44" spans="1:13" s="1" customFormat="1" x14ac:dyDescent="0.2">
      <c r="E44" s="3"/>
      <c r="F44" s="3"/>
      <c r="G44" s="100"/>
      <c r="H44" s="99"/>
      <c r="I44" s="99"/>
      <c r="J44" s="99"/>
      <c r="K44" s="99"/>
      <c r="L44" s="99"/>
      <c r="M44" s="99"/>
    </row>
    <row r="45" spans="1:13" s="1" customFormat="1" x14ac:dyDescent="0.2">
      <c r="B45" s="43"/>
      <c r="C45" s="43"/>
      <c r="D45" s="44"/>
      <c r="E45" s="42"/>
      <c r="F45" s="42"/>
      <c r="G45" s="101"/>
      <c r="H45" s="102"/>
      <c r="I45" s="103"/>
      <c r="J45" s="103"/>
      <c r="K45" s="99"/>
      <c r="L45" s="99"/>
      <c r="M45" s="99"/>
    </row>
    <row r="46" spans="1:13" s="1" customFormat="1" x14ac:dyDescent="0.2">
      <c r="B46" s="402" t="s">
        <v>443</v>
      </c>
      <c r="C46" s="405"/>
      <c r="D46" s="405"/>
      <c r="E46" s="42"/>
      <c r="F46" s="42"/>
      <c r="G46" s="401" t="s">
        <v>444</v>
      </c>
      <c r="H46" s="401"/>
      <c r="I46" s="401"/>
      <c r="J46" s="401"/>
      <c r="K46" s="401"/>
      <c r="L46" s="99"/>
      <c r="M46" s="99"/>
    </row>
    <row r="47" spans="1:13" s="1" customFormat="1" x14ac:dyDescent="0.2">
      <c r="A47" s="403" t="s">
        <v>74</v>
      </c>
      <c r="B47" s="403"/>
      <c r="C47" s="403"/>
      <c r="D47" s="403"/>
      <c r="E47" s="403"/>
      <c r="G47" s="404" t="s">
        <v>73</v>
      </c>
      <c r="H47" s="404"/>
      <c r="I47" s="404"/>
      <c r="J47" s="404"/>
      <c r="K47" s="404"/>
      <c r="L47" s="99"/>
      <c r="M47" s="99"/>
    </row>
    <row r="48" spans="1:13" s="1" customFormat="1" x14ac:dyDescent="0.2">
      <c r="G48" s="99"/>
      <c r="H48" s="99"/>
      <c r="I48" s="99"/>
      <c r="J48" s="99"/>
      <c r="K48" s="99"/>
      <c r="L48" s="99"/>
      <c r="M48" s="99"/>
    </row>
    <row r="49" spans="7:13" s="1" customFormat="1" x14ac:dyDescent="0.2">
      <c r="G49" s="99"/>
      <c r="H49" s="99"/>
      <c r="I49" s="99"/>
      <c r="J49" s="99"/>
      <c r="K49" s="99"/>
      <c r="L49" s="99"/>
      <c r="M49" s="99"/>
    </row>
    <row r="50" spans="7:13" s="1" customFormat="1" x14ac:dyDescent="0.2">
      <c r="G50" s="99"/>
      <c r="H50" s="99"/>
      <c r="I50" s="99"/>
      <c r="J50" s="99"/>
      <c r="K50" s="99"/>
      <c r="L50" s="99"/>
      <c r="M50" s="99"/>
    </row>
  </sheetData>
  <mergeCells count="21">
    <mergeCell ref="B22:D22"/>
    <mergeCell ref="G39:K39"/>
    <mergeCell ref="A39:E39"/>
    <mergeCell ref="A23:E23"/>
    <mergeCell ref="A31:E31"/>
    <mergeCell ref="G23:K23"/>
    <mergeCell ref="B38:D38"/>
    <mergeCell ref="H38:J38"/>
    <mergeCell ref="G22:K22"/>
    <mergeCell ref="A2:L2"/>
    <mergeCell ref="A5:L5"/>
    <mergeCell ref="A4:L4"/>
    <mergeCell ref="A7:L12"/>
    <mergeCell ref="A14:L14"/>
    <mergeCell ref="A3:L3"/>
    <mergeCell ref="G46:K46"/>
    <mergeCell ref="B30:D30"/>
    <mergeCell ref="A47:E47"/>
    <mergeCell ref="G47:K47"/>
    <mergeCell ref="B46:D46"/>
    <mergeCell ref="H30:J30"/>
  </mergeCells>
  <printOptions horizontalCentered="1" verticalCentered="1"/>
  <pageMargins left="0" right="0" top="0" bottom="0" header="0" footer="0"/>
  <pageSetup scale="8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2:AU13"/>
  <sheetViews>
    <sheetView view="pageBreakPreview" zoomScale="70" zoomScaleNormal="100" zoomScaleSheetLayoutView="70" workbookViewId="0">
      <selection activeCell="A5" sqref="A5"/>
    </sheetView>
  </sheetViews>
  <sheetFormatPr baseColWidth="10" defaultRowHeight="15" x14ac:dyDescent="0.25"/>
  <cols>
    <col min="1" max="1" width="35.7109375" style="159" customWidth="1"/>
    <col min="2" max="21" width="14.7109375" style="159" customWidth="1"/>
    <col min="22" max="46" width="11.42578125" style="159"/>
    <col min="47" max="47" width="11.42578125" style="160"/>
    <col min="48" max="16384" width="11.42578125" style="159"/>
  </cols>
  <sheetData>
    <row r="2" spans="1:47" s="172" customFormat="1" ht="18.75" x14ac:dyDescent="0.3">
      <c r="A2" s="170" t="s">
        <v>1270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AU2" s="173"/>
    </row>
    <row r="3" spans="1:47" customFormat="1" ht="12.75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customFormat="1" ht="12.75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customFormat="1" ht="12.75" x14ac:dyDescent="0.2">
      <c r="A5" s="164" t="s">
        <v>1764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customFormat="1" ht="12.75" x14ac:dyDescent="0.2">
      <c r="AU6" s="165"/>
    </row>
    <row r="7" spans="1:47" customFormat="1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customFormat="1" x14ac:dyDescent="0.2">
      <c r="A8" s="340"/>
      <c r="B8" s="340" t="s">
        <v>12</v>
      </c>
      <c r="C8" s="340" t="s">
        <v>6</v>
      </c>
      <c r="D8" s="340"/>
      <c r="E8" s="340"/>
      <c r="F8" s="340" t="s">
        <v>91</v>
      </c>
      <c r="G8" s="340" t="s">
        <v>12</v>
      </c>
      <c r="H8" s="340" t="s">
        <v>6</v>
      </c>
      <c r="I8" s="340"/>
      <c r="J8" s="340"/>
      <c r="K8" s="340" t="s">
        <v>91</v>
      </c>
      <c r="L8" s="340" t="s">
        <v>12</v>
      </c>
      <c r="M8" s="340" t="s">
        <v>6</v>
      </c>
      <c r="N8" s="340"/>
      <c r="O8" s="340"/>
      <c r="P8" s="340" t="s">
        <v>91</v>
      </c>
      <c r="Q8" s="340" t="s">
        <v>12</v>
      </c>
      <c r="R8" s="340" t="s">
        <v>6</v>
      </c>
      <c r="S8" s="340"/>
      <c r="T8" s="340"/>
      <c r="U8" s="340" t="s">
        <v>91</v>
      </c>
      <c r="AU8" s="165"/>
    </row>
    <row r="9" spans="1:47" customFormat="1" ht="30" x14ac:dyDescent="0.2">
      <c r="A9" s="340"/>
      <c r="B9" s="340"/>
      <c r="C9" s="169" t="s">
        <v>27</v>
      </c>
      <c r="D9" s="169" t="s">
        <v>916</v>
      </c>
      <c r="E9" s="169" t="s">
        <v>3</v>
      </c>
      <c r="F9" s="340"/>
      <c r="G9" s="340"/>
      <c r="H9" s="169" t="s">
        <v>27</v>
      </c>
      <c r="I9" s="169" t="s">
        <v>916</v>
      </c>
      <c r="J9" s="169" t="s">
        <v>3</v>
      </c>
      <c r="K9" s="340"/>
      <c r="L9" s="340"/>
      <c r="M9" s="169" t="s">
        <v>27</v>
      </c>
      <c r="N9" s="169" t="s">
        <v>916</v>
      </c>
      <c r="O9" s="169" t="s">
        <v>3</v>
      </c>
      <c r="P9" s="340"/>
      <c r="Q9" s="340"/>
      <c r="R9" s="169" t="s">
        <v>27</v>
      </c>
      <c r="S9" s="169" t="s">
        <v>916</v>
      </c>
      <c r="T9" s="169" t="s">
        <v>3</v>
      </c>
      <c r="U9" s="340"/>
      <c r="AU9" s="165"/>
    </row>
    <row r="10" spans="1:47" customFormat="1" ht="12.75" x14ac:dyDescent="0.2">
      <c r="A10" s="167"/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AU10" s="165"/>
    </row>
    <row r="11" spans="1:47" customFormat="1" ht="12.75" x14ac:dyDescent="0.2">
      <c r="A11" s="167" t="s">
        <v>78</v>
      </c>
      <c r="B11" s="151">
        <v>0</v>
      </c>
      <c r="C11" s="151">
        <v>0</v>
      </c>
      <c r="D11" s="151">
        <v>0</v>
      </c>
      <c r="E11" s="151">
        <v>0</v>
      </c>
      <c r="F11" s="151">
        <v>0</v>
      </c>
      <c r="G11" s="151">
        <v>0</v>
      </c>
      <c r="H11" s="151">
        <v>0</v>
      </c>
      <c r="I11" s="151">
        <v>0</v>
      </c>
      <c r="J11" s="151">
        <v>0</v>
      </c>
      <c r="K11" s="151">
        <v>0</v>
      </c>
      <c r="L11" s="151">
        <v>0</v>
      </c>
      <c r="M11" s="151">
        <v>0</v>
      </c>
      <c r="N11" s="151">
        <v>0</v>
      </c>
      <c r="O11" s="151">
        <v>0</v>
      </c>
      <c r="P11" s="151">
        <v>0</v>
      </c>
      <c r="Q11" s="151">
        <v>0</v>
      </c>
      <c r="R11" s="151">
        <v>0</v>
      </c>
      <c r="S11" s="151">
        <v>0</v>
      </c>
      <c r="T11" s="151">
        <v>0</v>
      </c>
      <c r="U11" s="151">
        <v>0</v>
      </c>
      <c r="AU11" s="165"/>
    </row>
    <row r="12" spans="1:47" customFormat="1" ht="12.75" x14ac:dyDescent="0.2">
      <c r="A12" s="167" t="s">
        <v>1254</v>
      </c>
      <c r="B12" s="151">
        <v>0</v>
      </c>
      <c r="C12" s="151">
        <v>0</v>
      </c>
      <c r="D12" s="151">
        <v>0</v>
      </c>
      <c r="E12" s="151">
        <v>0</v>
      </c>
      <c r="F12" s="151">
        <v>0</v>
      </c>
      <c r="G12" s="151">
        <v>0</v>
      </c>
      <c r="H12" s="151">
        <v>0</v>
      </c>
      <c r="I12" s="151">
        <v>0</v>
      </c>
      <c r="J12" s="151">
        <v>0</v>
      </c>
      <c r="K12" s="151">
        <v>0</v>
      </c>
      <c r="L12" s="151">
        <v>0</v>
      </c>
      <c r="M12" s="151">
        <v>0</v>
      </c>
      <c r="N12" s="151">
        <v>0</v>
      </c>
      <c r="O12" s="151">
        <v>0</v>
      </c>
      <c r="P12" s="151">
        <v>0</v>
      </c>
      <c r="Q12" s="151">
        <v>0</v>
      </c>
      <c r="R12" s="151">
        <v>0</v>
      </c>
      <c r="S12" s="151">
        <v>0</v>
      </c>
      <c r="T12" s="151">
        <v>0</v>
      </c>
      <c r="U12" s="151">
        <v>0</v>
      </c>
      <c r="AU12" s="165"/>
    </row>
    <row r="13" spans="1:47" customFormat="1" x14ac:dyDescent="0.25">
      <c r="A13" s="168" t="s">
        <v>5</v>
      </c>
      <c r="B13" s="153">
        <f t="shared" ref="B13:U13" si="0">SUM(B11:B12)</f>
        <v>0</v>
      </c>
      <c r="C13" s="153">
        <f t="shared" si="0"/>
        <v>0</v>
      </c>
      <c r="D13" s="153">
        <f t="shared" si="0"/>
        <v>0</v>
      </c>
      <c r="E13" s="153">
        <f t="shared" si="0"/>
        <v>0</v>
      </c>
      <c r="F13" s="153">
        <f t="shared" si="0"/>
        <v>0</v>
      </c>
      <c r="G13" s="153">
        <f t="shared" si="0"/>
        <v>0</v>
      </c>
      <c r="H13" s="153">
        <f t="shared" si="0"/>
        <v>0</v>
      </c>
      <c r="I13" s="153">
        <f t="shared" si="0"/>
        <v>0</v>
      </c>
      <c r="J13" s="153">
        <f t="shared" si="0"/>
        <v>0</v>
      </c>
      <c r="K13" s="153">
        <f t="shared" si="0"/>
        <v>0</v>
      </c>
      <c r="L13" s="153">
        <f t="shared" si="0"/>
        <v>0</v>
      </c>
      <c r="M13" s="153">
        <f t="shared" si="0"/>
        <v>0</v>
      </c>
      <c r="N13" s="153">
        <f t="shared" si="0"/>
        <v>0</v>
      </c>
      <c r="O13" s="153">
        <f t="shared" si="0"/>
        <v>0</v>
      </c>
      <c r="P13" s="153">
        <f t="shared" si="0"/>
        <v>0</v>
      </c>
      <c r="Q13" s="153">
        <f t="shared" si="0"/>
        <v>0</v>
      </c>
      <c r="R13" s="153">
        <f t="shared" si="0"/>
        <v>0</v>
      </c>
      <c r="S13" s="153">
        <f t="shared" si="0"/>
        <v>0</v>
      </c>
      <c r="T13" s="153">
        <f t="shared" si="0"/>
        <v>0</v>
      </c>
      <c r="U13" s="153">
        <f t="shared" si="0"/>
        <v>0</v>
      </c>
      <c r="AU13" s="165"/>
    </row>
  </sheetData>
  <mergeCells count="17"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0" orientation="landscape" r:id="rId1"/>
  <headerFooter>
    <oddHeader>&amp;RANEXO 2.5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2:AU14"/>
  <sheetViews>
    <sheetView view="pageBreakPreview" zoomScale="70" zoomScaleNormal="100" zoomScaleSheetLayoutView="70" workbookViewId="0">
      <selection activeCell="A6" sqref="A6"/>
    </sheetView>
  </sheetViews>
  <sheetFormatPr baseColWidth="10" defaultRowHeight="15" x14ac:dyDescent="0.25"/>
  <cols>
    <col min="1" max="1" width="35.7109375" style="159" customWidth="1"/>
    <col min="2" max="21" width="14.7109375" style="159" customWidth="1"/>
    <col min="22" max="46" width="11.42578125" style="159"/>
    <col min="47" max="47" width="11.42578125" style="160"/>
    <col min="48" max="16384" width="11.42578125" style="159"/>
  </cols>
  <sheetData>
    <row r="2" spans="1:47" s="172" customFormat="1" ht="18.75" x14ac:dyDescent="0.3">
      <c r="A2" s="170" t="s">
        <v>1270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AU2" s="173"/>
    </row>
    <row r="3" spans="1:47" customFormat="1" ht="12.75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customFormat="1" ht="12.75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customFormat="1" ht="12.75" x14ac:dyDescent="0.2">
      <c r="A5" s="164" t="s">
        <v>1765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customFormat="1" ht="12.75" x14ac:dyDescent="0.2">
      <c r="AU6" s="165"/>
    </row>
    <row r="7" spans="1:47" customFormat="1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customFormat="1" x14ac:dyDescent="0.2">
      <c r="A8" s="340"/>
      <c r="B8" s="340" t="s">
        <v>12</v>
      </c>
      <c r="C8" s="340" t="s">
        <v>6</v>
      </c>
      <c r="D8" s="340"/>
      <c r="E8" s="340"/>
      <c r="F8" s="340" t="s">
        <v>91</v>
      </c>
      <c r="G8" s="340" t="s">
        <v>12</v>
      </c>
      <c r="H8" s="340" t="s">
        <v>6</v>
      </c>
      <c r="I8" s="340"/>
      <c r="J8" s="340"/>
      <c r="K8" s="340" t="s">
        <v>91</v>
      </c>
      <c r="L8" s="340" t="s">
        <v>12</v>
      </c>
      <c r="M8" s="340" t="s">
        <v>6</v>
      </c>
      <c r="N8" s="340"/>
      <c r="O8" s="340"/>
      <c r="P8" s="340" t="s">
        <v>91</v>
      </c>
      <c r="Q8" s="340" t="s">
        <v>12</v>
      </c>
      <c r="R8" s="340" t="s">
        <v>6</v>
      </c>
      <c r="S8" s="340"/>
      <c r="T8" s="340"/>
      <c r="U8" s="340" t="s">
        <v>91</v>
      </c>
      <c r="AU8" s="165"/>
    </row>
    <row r="9" spans="1:47" customFormat="1" ht="30" x14ac:dyDescent="0.2">
      <c r="A9" s="340"/>
      <c r="B9" s="340"/>
      <c r="C9" s="169" t="s">
        <v>27</v>
      </c>
      <c r="D9" s="169" t="s">
        <v>916</v>
      </c>
      <c r="E9" s="169" t="s">
        <v>3</v>
      </c>
      <c r="F9" s="340"/>
      <c r="G9" s="340"/>
      <c r="H9" s="169" t="s">
        <v>27</v>
      </c>
      <c r="I9" s="169" t="s">
        <v>916</v>
      </c>
      <c r="J9" s="169" t="s">
        <v>3</v>
      </c>
      <c r="K9" s="340"/>
      <c r="L9" s="340"/>
      <c r="M9" s="169" t="s">
        <v>27</v>
      </c>
      <c r="N9" s="169" t="s">
        <v>916</v>
      </c>
      <c r="O9" s="169" t="s">
        <v>3</v>
      </c>
      <c r="P9" s="340"/>
      <c r="Q9" s="340"/>
      <c r="R9" s="169" t="s">
        <v>27</v>
      </c>
      <c r="S9" s="169" t="s">
        <v>916</v>
      </c>
      <c r="T9" s="169" t="s">
        <v>3</v>
      </c>
      <c r="U9" s="340"/>
      <c r="AU9" s="165"/>
    </row>
    <row r="10" spans="1:47" customFormat="1" ht="12.75" x14ac:dyDescent="0.2">
      <c r="A10" s="167"/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AU10" s="165"/>
    </row>
    <row r="11" spans="1:47" customFormat="1" ht="12.75" x14ac:dyDescent="0.2">
      <c r="A11" s="167" t="s">
        <v>1254</v>
      </c>
      <c r="B11" s="151">
        <v>0</v>
      </c>
      <c r="C11" s="151">
        <v>0</v>
      </c>
      <c r="D11" s="151">
        <v>0</v>
      </c>
      <c r="E11" s="151">
        <v>0</v>
      </c>
      <c r="F11" s="151">
        <v>0</v>
      </c>
      <c r="G11" s="151">
        <v>0</v>
      </c>
      <c r="H11" s="151">
        <v>0</v>
      </c>
      <c r="I11" s="151">
        <v>0</v>
      </c>
      <c r="J11" s="151">
        <v>0</v>
      </c>
      <c r="K11" s="151">
        <v>0</v>
      </c>
      <c r="L11" s="151">
        <v>0</v>
      </c>
      <c r="M11" s="151">
        <v>0</v>
      </c>
      <c r="N11" s="151">
        <v>0</v>
      </c>
      <c r="O11" s="151">
        <v>0</v>
      </c>
      <c r="P11" s="151">
        <v>0</v>
      </c>
      <c r="Q11" s="151">
        <v>0</v>
      </c>
      <c r="R11" s="151">
        <v>0</v>
      </c>
      <c r="S11" s="151">
        <v>0</v>
      </c>
      <c r="T11" s="151">
        <v>0</v>
      </c>
      <c r="U11" s="151">
        <v>0</v>
      </c>
      <c r="AU11" s="165"/>
    </row>
    <row r="12" spans="1:47" customFormat="1" ht="12.75" x14ac:dyDescent="0.2">
      <c r="A12" s="167" t="s">
        <v>1258</v>
      </c>
      <c r="B12" s="151">
        <v>0</v>
      </c>
      <c r="C12" s="151">
        <v>0</v>
      </c>
      <c r="D12" s="151">
        <v>0</v>
      </c>
      <c r="E12" s="151">
        <v>0</v>
      </c>
      <c r="F12" s="151">
        <v>0</v>
      </c>
      <c r="G12" s="151">
        <v>0</v>
      </c>
      <c r="H12" s="151">
        <v>0</v>
      </c>
      <c r="I12" s="151">
        <v>0</v>
      </c>
      <c r="J12" s="151">
        <v>0</v>
      </c>
      <c r="K12" s="151">
        <v>0</v>
      </c>
      <c r="L12" s="151">
        <v>0</v>
      </c>
      <c r="M12" s="151">
        <v>0</v>
      </c>
      <c r="N12" s="151">
        <v>0</v>
      </c>
      <c r="O12" s="151">
        <v>0</v>
      </c>
      <c r="P12" s="151">
        <v>0</v>
      </c>
      <c r="Q12" s="151">
        <v>0</v>
      </c>
      <c r="R12" s="151">
        <v>0</v>
      </c>
      <c r="S12" s="151">
        <v>0</v>
      </c>
      <c r="T12" s="151">
        <v>0</v>
      </c>
      <c r="U12" s="151">
        <v>0</v>
      </c>
      <c r="AU12" s="165"/>
    </row>
    <row r="13" spans="1:47" customFormat="1" ht="12.75" x14ac:dyDescent="0.2">
      <c r="A13" s="167" t="s">
        <v>1259</v>
      </c>
      <c r="B13" s="151">
        <v>0</v>
      </c>
      <c r="C13" s="151">
        <v>0</v>
      </c>
      <c r="D13" s="151">
        <v>0</v>
      </c>
      <c r="E13" s="151">
        <v>0</v>
      </c>
      <c r="F13" s="151">
        <v>0</v>
      </c>
      <c r="G13" s="151">
        <v>0</v>
      </c>
      <c r="H13" s="151">
        <v>0</v>
      </c>
      <c r="I13" s="151">
        <v>0</v>
      </c>
      <c r="J13" s="151">
        <v>0</v>
      </c>
      <c r="K13" s="151">
        <v>0</v>
      </c>
      <c r="L13" s="151">
        <v>0</v>
      </c>
      <c r="M13" s="151">
        <v>0</v>
      </c>
      <c r="N13" s="151">
        <v>0</v>
      </c>
      <c r="O13" s="151">
        <v>0</v>
      </c>
      <c r="P13" s="151">
        <v>0</v>
      </c>
      <c r="Q13" s="151">
        <v>0</v>
      </c>
      <c r="R13" s="151">
        <v>0</v>
      </c>
      <c r="S13" s="151">
        <v>0</v>
      </c>
      <c r="T13" s="151">
        <v>0</v>
      </c>
      <c r="U13" s="151">
        <v>0</v>
      </c>
      <c r="AU13" s="165"/>
    </row>
    <row r="14" spans="1:47" customFormat="1" x14ac:dyDescent="0.25">
      <c r="A14" s="168" t="s">
        <v>5</v>
      </c>
      <c r="B14" s="153">
        <f t="shared" ref="B14:U14" si="0">SUM(B11:B13)</f>
        <v>0</v>
      </c>
      <c r="C14" s="153">
        <f t="shared" si="0"/>
        <v>0</v>
      </c>
      <c r="D14" s="153">
        <f t="shared" si="0"/>
        <v>0</v>
      </c>
      <c r="E14" s="153">
        <f t="shared" si="0"/>
        <v>0</v>
      </c>
      <c r="F14" s="153">
        <f t="shared" si="0"/>
        <v>0</v>
      </c>
      <c r="G14" s="153">
        <f t="shared" si="0"/>
        <v>0</v>
      </c>
      <c r="H14" s="153">
        <f t="shared" si="0"/>
        <v>0</v>
      </c>
      <c r="I14" s="153">
        <f t="shared" si="0"/>
        <v>0</v>
      </c>
      <c r="J14" s="153">
        <f t="shared" si="0"/>
        <v>0</v>
      </c>
      <c r="K14" s="153">
        <f t="shared" si="0"/>
        <v>0</v>
      </c>
      <c r="L14" s="153">
        <f t="shared" si="0"/>
        <v>0</v>
      </c>
      <c r="M14" s="153">
        <f t="shared" si="0"/>
        <v>0</v>
      </c>
      <c r="N14" s="153">
        <f t="shared" si="0"/>
        <v>0</v>
      </c>
      <c r="O14" s="153">
        <f t="shared" si="0"/>
        <v>0</v>
      </c>
      <c r="P14" s="153">
        <f t="shared" si="0"/>
        <v>0</v>
      </c>
      <c r="Q14" s="153">
        <f t="shared" si="0"/>
        <v>0</v>
      </c>
      <c r="R14" s="153">
        <f t="shared" si="0"/>
        <v>0</v>
      </c>
      <c r="S14" s="153">
        <f t="shared" si="0"/>
        <v>0</v>
      </c>
      <c r="T14" s="153">
        <f t="shared" si="0"/>
        <v>0</v>
      </c>
      <c r="U14" s="153">
        <f t="shared" si="0"/>
        <v>0</v>
      </c>
      <c r="AU14" s="165"/>
    </row>
  </sheetData>
  <mergeCells count="17"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0" orientation="landscape" r:id="rId1"/>
  <headerFooter>
    <oddHeader>&amp;RANEXO 2.7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2:AU27"/>
  <sheetViews>
    <sheetView view="pageBreakPreview" zoomScale="85" zoomScaleNormal="100" zoomScaleSheetLayoutView="85" workbookViewId="0">
      <selection activeCell="A11" sqref="A11:A26"/>
    </sheetView>
  </sheetViews>
  <sheetFormatPr baseColWidth="10" defaultRowHeight="15" x14ac:dyDescent="0.25"/>
  <cols>
    <col min="1" max="1" width="35.7109375" style="159" customWidth="1"/>
    <col min="2" max="21" width="14.7109375" style="159" customWidth="1"/>
    <col min="22" max="46" width="11.42578125" style="159"/>
    <col min="47" max="47" width="11.42578125" style="160"/>
    <col min="48" max="16384" width="11.42578125" style="159"/>
  </cols>
  <sheetData>
    <row r="2" spans="1:47" s="172" customFormat="1" ht="18.75" x14ac:dyDescent="0.3">
      <c r="A2" s="170" t="s">
        <v>1270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AU2" s="173"/>
    </row>
    <row r="3" spans="1:47" customFormat="1" ht="12.75" x14ac:dyDescent="0.2">
      <c r="A3" s="164" t="s">
        <v>116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AU3" s="165"/>
    </row>
    <row r="4" spans="1:47" customFormat="1" ht="12.75" x14ac:dyDescent="0.2">
      <c r="A4" s="164" t="s">
        <v>29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AU4" s="165"/>
    </row>
    <row r="5" spans="1:47" customFormat="1" ht="12.75" x14ac:dyDescent="0.2">
      <c r="A5" s="164" t="s">
        <v>917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AU5" s="165"/>
    </row>
    <row r="6" spans="1:47" customFormat="1" ht="12.75" x14ac:dyDescent="0.2">
      <c r="AU6" s="165"/>
    </row>
    <row r="7" spans="1:47" customFormat="1" x14ac:dyDescent="0.2">
      <c r="A7" s="340" t="s">
        <v>28</v>
      </c>
      <c r="B7" s="341" t="s">
        <v>912</v>
      </c>
      <c r="C7" s="341"/>
      <c r="D7" s="341"/>
      <c r="E7" s="341"/>
      <c r="F7" s="341"/>
      <c r="G7" s="341" t="s">
        <v>913</v>
      </c>
      <c r="H7" s="341"/>
      <c r="I7" s="341"/>
      <c r="J7" s="341"/>
      <c r="K7" s="341"/>
      <c r="L7" s="341" t="s">
        <v>914</v>
      </c>
      <c r="M7" s="341"/>
      <c r="N7" s="341"/>
      <c r="O7" s="341"/>
      <c r="P7" s="341"/>
      <c r="Q7" s="341" t="s">
        <v>915</v>
      </c>
      <c r="R7" s="341"/>
      <c r="S7" s="341"/>
      <c r="T7" s="341"/>
      <c r="U7" s="341"/>
      <c r="AU7" s="165"/>
    </row>
    <row r="8" spans="1:47" customFormat="1" x14ac:dyDescent="0.2">
      <c r="A8" s="340"/>
      <c r="B8" s="340" t="s">
        <v>12</v>
      </c>
      <c r="C8" s="340" t="s">
        <v>6</v>
      </c>
      <c r="D8" s="340"/>
      <c r="E8" s="340"/>
      <c r="F8" s="340" t="s">
        <v>91</v>
      </c>
      <c r="G8" s="340" t="s">
        <v>12</v>
      </c>
      <c r="H8" s="340" t="s">
        <v>6</v>
      </c>
      <c r="I8" s="340"/>
      <c r="J8" s="340"/>
      <c r="K8" s="340" t="s">
        <v>91</v>
      </c>
      <c r="L8" s="340" t="s">
        <v>12</v>
      </c>
      <c r="M8" s="340" t="s">
        <v>6</v>
      </c>
      <c r="N8" s="340"/>
      <c r="O8" s="340"/>
      <c r="P8" s="340" t="s">
        <v>91</v>
      </c>
      <c r="Q8" s="340" t="s">
        <v>12</v>
      </c>
      <c r="R8" s="340" t="s">
        <v>6</v>
      </c>
      <c r="S8" s="340"/>
      <c r="T8" s="340"/>
      <c r="U8" s="340" t="s">
        <v>91</v>
      </c>
      <c r="AU8" s="165"/>
    </row>
    <row r="9" spans="1:47" customFormat="1" ht="30" x14ac:dyDescent="0.2">
      <c r="A9" s="340"/>
      <c r="B9" s="340"/>
      <c r="C9" s="169" t="s">
        <v>27</v>
      </c>
      <c r="D9" s="169" t="s">
        <v>916</v>
      </c>
      <c r="E9" s="169" t="s">
        <v>3</v>
      </c>
      <c r="F9" s="340"/>
      <c r="G9" s="340"/>
      <c r="H9" s="169" t="s">
        <v>27</v>
      </c>
      <c r="I9" s="169" t="s">
        <v>916</v>
      </c>
      <c r="J9" s="169" t="s">
        <v>3</v>
      </c>
      <c r="K9" s="340"/>
      <c r="L9" s="340"/>
      <c r="M9" s="169" t="s">
        <v>27</v>
      </c>
      <c r="N9" s="169" t="s">
        <v>916</v>
      </c>
      <c r="O9" s="169" t="s">
        <v>3</v>
      </c>
      <c r="P9" s="340"/>
      <c r="Q9" s="340"/>
      <c r="R9" s="169" t="s">
        <v>27</v>
      </c>
      <c r="S9" s="169" t="s">
        <v>916</v>
      </c>
      <c r="T9" s="169" t="s">
        <v>3</v>
      </c>
      <c r="U9" s="340"/>
      <c r="AU9" s="165"/>
    </row>
    <row r="10" spans="1:47" customFormat="1" ht="12.75" x14ac:dyDescent="0.2">
      <c r="A10" s="167"/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AU10" s="165"/>
    </row>
    <row r="11" spans="1:47" customFormat="1" ht="12.75" x14ac:dyDescent="0.2">
      <c r="A11" s="167" t="s">
        <v>1252</v>
      </c>
      <c r="B11" s="151">
        <v>129809.62</v>
      </c>
      <c r="C11" s="151">
        <v>12357.619999999999</v>
      </c>
      <c r="D11" s="151">
        <v>117452</v>
      </c>
      <c r="E11" s="151">
        <v>129809.62</v>
      </c>
      <c r="F11" s="151">
        <v>0</v>
      </c>
      <c r="G11" s="151">
        <v>0</v>
      </c>
      <c r="H11" s="151">
        <v>0</v>
      </c>
      <c r="I11" s="151">
        <v>0</v>
      </c>
      <c r="J11" s="151">
        <v>0</v>
      </c>
      <c r="K11" s="151">
        <v>0</v>
      </c>
      <c r="L11" s="151">
        <v>0</v>
      </c>
      <c r="M11" s="151">
        <v>0</v>
      </c>
      <c r="N11" s="151">
        <v>0</v>
      </c>
      <c r="O11" s="151">
        <v>0</v>
      </c>
      <c r="P11" s="151">
        <v>0</v>
      </c>
      <c r="Q11" s="151">
        <v>0</v>
      </c>
      <c r="R11" s="151">
        <v>0</v>
      </c>
      <c r="S11" s="151">
        <v>0</v>
      </c>
      <c r="T11" s="151">
        <v>0</v>
      </c>
      <c r="U11" s="151">
        <v>0</v>
      </c>
      <c r="AU11" s="165"/>
    </row>
    <row r="12" spans="1:47" customFormat="1" ht="12.75" x14ac:dyDescent="0.2">
      <c r="A12" s="167" t="s">
        <v>1253</v>
      </c>
      <c r="B12" s="151">
        <v>439474.83000000007</v>
      </c>
      <c r="C12" s="151">
        <v>407703.83000000007</v>
      </c>
      <c r="D12" s="151">
        <v>31771</v>
      </c>
      <c r="E12" s="151">
        <v>439474.83000000007</v>
      </c>
      <c r="F12" s="151">
        <v>0</v>
      </c>
      <c r="G12" s="151">
        <v>0</v>
      </c>
      <c r="H12" s="151">
        <v>0</v>
      </c>
      <c r="I12" s="151">
        <v>0</v>
      </c>
      <c r="J12" s="151">
        <v>0</v>
      </c>
      <c r="K12" s="151">
        <v>0</v>
      </c>
      <c r="L12" s="151">
        <v>0</v>
      </c>
      <c r="M12" s="151">
        <v>0</v>
      </c>
      <c r="N12" s="151">
        <v>0</v>
      </c>
      <c r="O12" s="151">
        <v>0</v>
      </c>
      <c r="P12" s="151">
        <v>0</v>
      </c>
      <c r="Q12" s="151">
        <v>0</v>
      </c>
      <c r="R12" s="151">
        <v>0</v>
      </c>
      <c r="S12" s="151">
        <v>0</v>
      </c>
      <c r="T12" s="151">
        <v>0</v>
      </c>
      <c r="U12" s="151">
        <v>0</v>
      </c>
      <c r="AU12" s="165"/>
    </row>
    <row r="13" spans="1:47" customFormat="1" ht="12.75" x14ac:dyDescent="0.2">
      <c r="A13" s="167" t="s">
        <v>78</v>
      </c>
      <c r="B13" s="151">
        <v>882242.33000000019</v>
      </c>
      <c r="C13" s="151">
        <v>613433.33000000007</v>
      </c>
      <c r="D13" s="151">
        <v>268809.00000000017</v>
      </c>
      <c r="E13" s="151">
        <v>882242.33000000019</v>
      </c>
      <c r="F13" s="151">
        <v>0</v>
      </c>
      <c r="G13" s="151">
        <v>0</v>
      </c>
      <c r="H13" s="151">
        <v>0</v>
      </c>
      <c r="I13" s="151">
        <v>0</v>
      </c>
      <c r="J13" s="151">
        <v>0</v>
      </c>
      <c r="K13" s="151">
        <v>0</v>
      </c>
      <c r="L13" s="151">
        <v>19818.41</v>
      </c>
      <c r="M13" s="151">
        <v>0</v>
      </c>
      <c r="N13" s="151">
        <v>19818.41</v>
      </c>
      <c r="O13" s="151">
        <v>19818.41</v>
      </c>
      <c r="P13" s="151">
        <v>0</v>
      </c>
      <c r="Q13" s="151">
        <v>400000.00000000006</v>
      </c>
      <c r="R13" s="151">
        <v>400000.00000000017</v>
      </c>
      <c r="S13" s="151">
        <v>0</v>
      </c>
      <c r="T13" s="151">
        <v>400000.00000000006</v>
      </c>
      <c r="U13" s="151">
        <v>0</v>
      </c>
      <c r="AU13" s="165"/>
    </row>
    <row r="14" spans="1:47" customFormat="1" ht="12.75" x14ac:dyDescent="0.2">
      <c r="A14" s="167" t="s">
        <v>1254</v>
      </c>
      <c r="B14" s="151">
        <v>208714.40000000008</v>
      </c>
      <c r="C14" s="151">
        <v>208714.40000000008</v>
      </c>
      <c r="D14" s="151">
        <v>0</v>
      </c>
      <c r="E14" s="151">
        <v>208714.40000000008</v>
      </c>
      <c r="F14" s="151">
        <v>0</v>
      </c>
      <c r="G14" s="151">
        <v>0</v>
      </c>
      <c r="H14" s="151">
        <v>0</v>
      </c>
      <c r="I14" s="151">
        <v>0</v>
      </c>
      <c r="J14" s="151">
        <v>0</v>
      </c>
      <c r="K14" s="151">
        <v>0</v>
      </c>
      <c r="L14" s="151">
        <v>470000.00000000006</v>
      </c>
      <c r="M14" s="151">
        <v>232000.00000000009</v>
      </c>
      <c r="N14" s="151">
        <v>238000</v>
      </c>
      <c r="O14" s="151">
        <v>470000.00000000006</v>
      </c>
      <c r="P14" s="151">
        <v>0</v>
      </c>
      <c r="Q14" s="151">
        <v>0</v>
      </c>
      <c r="R14" s="151">
        <v>0</v>
      </c>
      <c r="S14" s="151">
        <v>0</v>
      </c>
      <c r="T14" s="151">
        <v>0</v>
      </c>
      <c r="U14" s="151">
        <v>0</v>
      </c>
      <c r="AU14" s="165"/>
    </row>
    <row r="15" spans="1:47" customFormat="1" ht="12.75" x14ac:dyDescent="0.2">
      <c r="A15" s="167" t="s">
        <v>1255</v>
      </c>
      <c r="B15" s="151">
        <v>42476.66</v>
      </c>
      <c r="C15" s="151">
        <v>42476.66</v>
      </c>
      <c r="D15" s="151">
        <v>0</v>
      </c>
      <c r="E15" s="151">
        <v>42476.66</v>
      </c>
      <c r="F15" s="151">
        <v>0</v>
      </c>
      <c r="G15" s="151">
        <v>0</v>
      </c>
      <c r="H15" s="151">
        <v>0</v>
      </c>
      <c r="I15" s="151">
        <v>0</v>
      </c>
      <c r="J15" s="151">
        <v>0</v>
      </c>
      <c r="K15" s="151">
        <v>0</v>
      </c>
      <c r="L15" s="151">
        <v>0</v>
      </c>
      <c r="M15" s="151">
        <v>0</v>
      </c>
      <c r="N15" s="151">
        <v>0</v>
      </c>
      <c r="O15" s="151">
        <v>0</v>
      </c>
      <c r="P15" s="151">
        <v>0</v>
      </c>
      <c r="Q15" s="151">
        <v>0</v>
      </c>
      <c r="R15" s="151">
        <v>0</v>
      </c>
      <c r="S15" s="151">
        <v>0</v>
      </c>
      <c r="T15" s="151">
        <v>0</v>
      </c>
      <c r="U15" s="151">
        <v>0</v>
      </c>
      <c r="AU15" s="165"/>
    </row>
    <row r="16" spans="1:47" customFormat="1" ht="12.75" x14ac:dyDescent="0.2">
      <c r="A16" s="167" t="s">
        <v>76</v>
      </c>
      <c r="B16" s="151">
        <v>69243.880000000019</v>
      </c>
      <c r="C16" s="151">
        <v>49243.88</v>
      </c>
      <c r="D16" s="151">
        <v>20000</v>
      </c>
      <c r="E16" s="151">
        <v>69243.880000000019</v>
      </c>
      <c r="F16" s="151">
        <v>0</v>
      </c>
      <c r="G16" s="151">
        <v>0</v>
      </c>
      <c r="H16" s="151">
        <v>0</v>
      </c>
      <c r="I16" s="151">
        <v>0</v>
      </c>
      <c r="J16" s="151">
        <v>0</v>
      </c>
      <c r="K16" s="151">
        <v>0</v>
      </c>
      <c r="L16" s="151">
        <v>3132</v>
      </c>
      <c r="M16" s="151">
        <v>3132</v>
      </c>
      <c r="N16" s="151">
        <v>0</v>
      </c>
      <c r="O16" s="151">
        <v>3132</v>
      </c>
      <c r="P16" s="151">
        <v>0</v>
      </c>
      <c r="Q16" s="151">
        <v>1071185</v>
      </c>
      <c r="R16" s="151">
        <v>1071185</v>
      </c>
      <c r="S16" s="151">
        <v>0</v>
      </c>
      <c r="T16" s="151">
        <v>1071185</v>
      </c>
      <c r="U16" s="151">
        <v>0</v>
      </c>
      <c r="AU16" s="165"/>
    </row>
    <row r="17" spans="1:47" customFormat="1" ht="12.75" x14ac:dyDescent="0.2">
      <c r="A17" s="167" t="s">
        <v>1257</v>
      </c>
      <c r="B17" s="151">
        <v>1423925.8599999999</v>
      </c>
      <c r="C17" s="151">
        <v>1423925.8599999999</v>
      </c>
      <c r="D17" s="151">
        <v>0</v>
      </c>
      <c r="E17" s="151">
        <v>1423925.8599999999</v>
      </c>
      <c r="F17" s="151">
        <v>0</v>
      </c>
      <c r="G17" s="151">
        <v>225009.36</v>
      </c>
      <c r="H17" s="151">
        <v>225009.36</v>
      </c>
      <c r="I17" s="151">
        <v>0</v>
      </c>
      <c r="J17" s="151">
        <v>225009.36</v>
      </c>
      <c r="K17" s="151">
        <v>0</v>
      </c>
      <c r="L17" s="151">
        <v>221180.10000000009</v>
      </c>
      <c r="M17" s="151">
        <v>221180.10000000009</v>
      </c>
      <c r="N17" s="151">
        <v>0</v>
      </c>
      <c r="O17" s="151">
        <v>221180.10000000009</v>
      </c>
      <c r="P17" s="151">
        <v>0</v>
      </c>
      <c r="Q17" s="151">
        <v>0</v>
      </c>
      <c r="R17" s="151">
        <v>0</v>
      </c>
      <c r="S17" s="151">
        <v>0</v>
      </c>
      <c r="T17" s="151">
        <v>0</v>
      </c>
      <c r="U17" s="151">
        <v>0</v>
      </c>
      <c r="AU17" s="165"/>
    </row>
    <row r="18" spans="1:47" customFormat="1" ht="12.75" x14ac:dyDescent="0.2">
      <c r="A18" s="167" t="s">
        <v>1258</v>
      </c>
      <c r="B18" s="151">
        <v>414938.21000000008</v>
      </c>
      <c r="C18" s="151">
        <v>414938.21000000008</v>
      </c>
      <c r="D18" s="151">
        <v>0</v>
      </c>
      <c r="E18" s="151">
        <v>414938.21000000008</v>
      </c>
      <c r="F18" s="151">
        <v>0</v>
      </c>
      <c r="G18" s="151">
        <v>0</v>
      </c>
      <c r="H18" s="151">
        <v>0</v>
      </c>
      <c r="I18" s="151">
        <v>0</v>
      </c>
      <c r="J18" s="151">
        <v>0</v>
      </c>
      <c r="K18" s="151">
        <v>0</v>
      </c>
      <c r="L18" s="151">
        <v>0</v>
      </c>
      <c r="M18" s="151">
        <v>0</v>
      </c>
      <c r="N18" s="151">
        <v>0</v>
      </c>
      <c r="O18" s="151">
        <v>0</v>
      </c>
      <c r="P18" s="151">
        <v>0</v>
      </c>
      <c r="Q18" s="151">
        <v>0</v>
      </c>
      <c r="R18" s="151">
        <v>0</v>
      </c>
      <c r="S18" s="151">
        <v>0</v>
      </c>
      <c r="T18" s="151">
        <v>0</v>
      </c>
      <c r="U18" s="151">
        <v>0</v>
      </c>
      <c r="AU18" s="165"/>
    </row>
    <row r="19" spans="1:47" customFormat="1" ht="12.75" x14ac:dyDescent="0.2">
      <c r="A19" s="167" t="s">
        <v>1259</v>
      </c>
      <c r="B19" s="151">
        <v>363475.55000000005</v>
      </c>
      <c r="C19" s="151">
        <v>332730.55000000005</v>
      </c>
      <c r="D19" s="151">
        <v>30745</v>
      </c>
      <c r="E19" s="151">
        <v>363475.55000000005</v>
      </c>
      <c r="F19" s="151">
        <v>0</v>
      </c>
      <c r="G19" s="151">
        <v>0</v>
      </c>
      <c r="H19" s="151">
        <v>0</v>
      </c>
      <c r="I19" s="151">
        <v>0</v>
      </c>
      <c r="J19" s="151">
        <v>0</v>
      </c>
      <c r="K19" s="151">
        <v>0</v>
      </c>
      <c r="L19" s="151">
        <v>0</v>
      </c>
      <c r="M19" s="151">
        <v>0</v>
      </c>
      <c r="N19" s="151">
        <v>0</v>
      </c>
      <c r="O19" s="151">
        <v>0</v>
      </c>
      <c r="P19" s="151">
        <v>0</v>
      </c>
      <c r="Q19" s="151">
        <v>0</v>
      </c>
      <c r="R19" s="151">
        <v>0</v>
      </c>
      <c r="S19" s="151">
        <v>0</v>
      </c>
      <c r="T19" s="151">
        <v>0</v>
      </c>
      <c r="U19" s="151">
        <v>0</v>
      </c>
      <c r="AU19" s="165"/>
    </row>
    <row r="20" spans="1:47" customFormat="1" ht="12.75" x14ac:dyDescent="0.2">
      <c r="A20" s="167" t="s">
        <v>1260</v>
      </c>
      <c r="B20" s="151">
        <v>997082.3400000002</v>
      </c>
      <c r="C20" s="151">
        <v>0</v>
      </c>
      <c r="D20" s="151">
        <v>997082.3400000002</v>
      </c>
      <c r="E20" s="151">
        <v>997082.3400000002</v>
      </c>
      <c r="F20" s="151">
        <v>0</v>
      </c>
      <c r="G20" s="151">
        <v>97440.06</v>
      </c>
      <c r="H20" s="151">
        <v>97440.06</v>
      </c>
      <c r="I20" s="151">
        <v>0</v>
      </c>
      <c r="J20" s="151">
        <v>97440.06</v>
      </c>
      <c r="K20" s="151">
        <v>0</v>
      </c>
      <c r="L20" s="151">
        <v>3970.4399999999996</v>
      </c>
      <c r="M20" s="151">
        <v>3970.4399999999996</v>
      </c>
      <c r="N20" s="151">
        <v>0</v>
      </c>
      <c r="O20" s="151">
        <v>3970.4399999999996</v>
      </c>
      <c r="P20" s="151">
        <v>0</v>
      </c>
      <c r="Q20" s="151">
        <v>0</v>
      </c>
      <c r="R20" s="151">
        <v>0</v>
      </c>
      <c r="S20" s="151">
        <v>0</v>
      </c>
      <c r="T20" s="151">
        <v>0</v>
      </c>
      <c r="U20" s="151">
        <v>0</v>
      </c>
      <c r="AU20" s="165"/>
    </row>
    <row r="21" spans="1:47" customFormat="1" ht="12.75" x14ac:dyDescent="0.2">
      <c r="A21" s="167" t="s">
        <v>1262</v>
      </c>
      <c r="B21" s="151">
        <v>14595.41</v>
      </c>
      <c r="C21" s="151">
        <v>14595.41</v>
      </c>
      <c r="D21" s="151">
        <v>0</v>
      </c>
      <c r="E21" s="151">
        <v>14595.41</v>
      </c>
      <c r="F21" s="151">
        <v>0</v>
      </c>
      <c r="G21" s="151">
        <v>0</v>
      </c>
      <c r="H21" s="151">
        <v>0</v>
      </c>
      <c r="I21" s="151">
        <v>0</v>
      </c>
      <c r="J21" s="151">
        <v>0</v>
      </c>
      <c r="K21" s="151">
        <v>0</v>
      </c>
      <c r="L21" s="151">
        <v>0</v>
      </c>
      <c r="M21" s="151">
        <v>0</v>
      </c>
      <c r="N21" s="151">
        <v>0</v>
      </c>
      <c r="O21" s="151">
        <v>0</v>
      </c>
      <c r="P21" s="151">
        <v>0</v>
      </c>
      <c r="Q21" s="151">
        <v>0</v>
      </c>
      <c r="R21" s="151">
        <v>0</v>
      </c>
      <c r="S21" s="151">
        <v>0</v>
      </c>
      <c r="T21" s="151">
        <v>0</v>
      </c>
      <c r="U21" s="151">
        <v>0</v>
      </c>
      <c r="AU21" s="165"/>
    </row>
    <row r="22" spans="1:47" customFormat="1" ht="12.75" x14ac:dyDescent="0.2">
      <c r="A22" s="167" t="s">
        <v>1263</v>
      </c>
      <c r="B22" s="151">
        <v>9934.7199999999993</v>
      </c>
      <c r="C22" s="151">
        <v>9934.7199999999993</v>
      </c>
      <c r="D22" s="151">
        <v>0</v>
      </c>
      <c r="E22" s="151">
        <v>9934.7199999999993</v>
      </c>
      <c r="F22" s="151">
        <v>0</v>
      </c>
      <c r="G22" s="151">
        <v>0</v>
      </c>
      <c r="H22" s="151">
        <v>0</v>
      </c>
      <c r="I22" s="151">
        <v>0</v>
      </c>
      <c r="J22" s="151">
        <v>0</v>
      </c>
      <c r="K22" s="151">
        <v>0</v>
      </c>
      <c r="L22" s="151">
        <v>0</v>
      </c>
      <c r="M22" s="151">
        <v>0</v>
      </c>
      <c r="N22" s="151">
        <v>0</v>
      </c>
      <c r="O22" s="151">
        <v>0</v>
      </c>
      <c r="P22" s="151">
        <v>0</v>
      </c>
      <c r="Q22" s="151">
        <v>0</v>
      </c>
      <c r="R22" s="151">
        <v>0</v>
      </c>
      <c r="S22" s="151">
        <v>0</v>
      </c>
      <c r="T22" s="151">
        <v>0</v>
      </c>
      <c r="U22" s="151">
        <v>0</v>
      </c>
      <c r="AU22" s="165"/>
    </row>
    <row r="23" spans="1:47" customFormat="1" ht="12.75" x14ac:dyDescent="0.2">
      <c r="A23" s="167" t="s">
        <v>1264</v>
      </c>
      <c r="B23" s="151">
        <v>14488.199999999999</v>
      </c>
      <c r="C23" s="151">
        <v>14488.199999999999</v>
      </c>
      <c r="D23" s="151">
        <v>0</v>
      </c>
      <c r="E23" s="151">
        <v>14488.199999999999</v>
      </c>
      <c r="F23" s="151">
        <v>0</v>
      </c>
      <c r="G23" s="151">
        <v>0</v>
      </c>
      <c r="H23" s="151">
        <v>0</v>
      </c>
      <c r="I23" s="151">
        <v>0</v>
      </c>
      <c r="J23" s="151">
        <v>0</v>
      </c>
      <c r="K23" s="151">
        <v>0</v>
      </c>
      <c r="L23" s="151">
        <v>0</v>
      </c>
      <c r="M23" s="151">
        <v>0</v>
      </c>
      <c r="N23" s="151">
        <v>0</v>
      </c>
      <c r="O23" s="151">
        <v>0</v>
      </c>
      <c r="P23" s="151">
        <v>0</v>
      </c>
      <c r="Q23" s="151">
        <v>0</v>
      </c>
      <c r="R23" s="151">
        <v>0</v>
      </c>
      <c r="S23" s="151">
        <v>0</v>
      </c>
      <c r="T23" s="151">
        <v>0</v>
      </c>
      <c r="U23" s="151">
        <v>0</v>
      </c>
      <c r="AU23" s="165"/>
    </row>
    <row r="24" spans="1:47" customFormat="1" ht="12.75" x14ac:dyDescent="0.2">
      <c r="A24" s="167" t="s">
        <v>1265</v>
      </c>
      <c r="B24" s="151">
        <v>65903.67</v>
      </c>
      <c r="C24" s="151">
        <v>65903.67</v>
      </c>
      <c r="D24" s="151">
        <v>0</v>
      </c>
      <c r="E24" s="151">
        <v>65903.67</v>
      </c>
      <c r="F24" s="151">
        <v>0</v>
      </c>
      <c r="G24" s="151">
        <v>0</v>
      </c>
      <c r="H24" s="151">
        <v>0</v>
      </c>
      <c r="I24" s="151">
        <v>0</v>
      </c>
      <c r="J24" s="151">
        <v>0</v>
      </c>
      <c r="K24" s="151">
        <v>0</v>
      </c>
      <c r="L24" s="151">
        <v>0</v>
      </c>
      <c r="M24" s="151">
        <v>0</v>
      </c>
      <c r="N24" s="151">
        <v>0</v>
      </c>
      <c r="O24" s="151">
        <v>0</v>
      </c>
      <c r="P24" s="151">
        <v>0</v>
      </c>
      <c r="Q24" s="151">
        <v>0</v>
      </c>
      <c r="R24" s="151">
        <v>0</v>
      </c>
      <c r="S24" s="151">
        <v>0</v>
      </c>
      <c r="T24" s="151">
        <v>0</v>
      </c>
      <c r="U24" s="151">
        <v>0</v>
      </c>
      <c r="AU24" s="165"/>
    </row>
    <row r="25" spans="1:47" customFormat="1" ht="12.75" x14ac:dyDescent="0.2">
      <c r="A25" s="167" t="s">
        <v>1267</v>
      </c>
      <c r="B25" s="151">
        <v>456060.60000000009</v>
      </c>
      <c r="C25" s="151">
        <v>456060.60000000009</v>
      </c>
      <c r="D25" s="151">
        <v>0</v>
      </c>
      <c r="E25" s="151">
        <v>456060.60000000009</v>
      </c>
      <c r="F25" s="151">
        <v>0</v>
      </c>
      <c r="G25" s="151">
        <v>0</v>
      </c>
      <c r="H25" s="151">
        <v>0</v>
      </c>
      <c r="I25" s="151">
        <v>0</v>
      </c>
      <c r="J25" s="151">
        <v>0</v>
      </c>
      <c r="K25" s="151">
        <v>0</v>
      </c>
      <c r="L25" s="151">
        <v>0</v>
      </c>
      <c r="M25" s="151">
        <v>0</v>
      </c>
      <c r="N25" s="151">
        <v>0</v>
      </c>
      <c r="O25" s="151">
        <v>0</v>
      </c>
      <c r="P25" s="151">
        <v>0</v>
      </c>
      <c r="Q25" s="151">
        <v>0</v>
      </c>
      <c r="R25" s="151">
        <v>0</v>
      </c>
      <c r="S25" s="151">
        <v>0</v>
      </c>
      <c r="T25" s="151">
        <v>0</v>
      </c>
      <c r="U25" s="151">
        <v>0</v>
      </c>
      <c r="AU25" s="165"/>
    </row>
    <row r="26" spans="1:47" customFormat="1" ht="12.75" x14ac:dyDescent="0.2">
      <c r="A26" s="167" t="s">
        <v>1268</v>
      </c>
      <c r="B26" s="151">
        <v>1499010.14</v>
      </c>
      <c r="C26" s="151">
        <v>1129388.42</v>
      </c>
      <c r="D26" s="151">
        <v>369621.72000000009</v>
      </c>
      <c r="E26" s="151">
        <v>1499010.14</v>
      </c>
      <c r="F26" s="151">
        <v>0</v>
      </c>
      <c r="G26" s="151">
        <v>0</v>
      </c>
      <c r="H26" s="151">
        <v>0</v>
      </c>
      <c r="I26" s="151">
        <v>0</v>
      </c>
      <c r="J26" s="151">
        <v>0</v>
      </c>
      <c r="K26" s="151">
        <v>0</v>
      </c>
      <c r="L26" s="151">
        <v>0</v>
      </c>
      <c r="M26" s="151">
        <v>0</v>
      </c>
      <c r="N26" s="151">
        <v>0</v>
      </c>
      <c r="O26" s="151">
        <v>0</v>
      </c>
      <c r="P26" s="151">
        <v>0</v>
      </c>
      <c r="Q26" s="151">
        <v>0</v>
      </c>
      <c r="R26" s="151">
        <v>0</v>
      </c>
      <c r="S26" s="151">
        <v>0</v>
      </c>
      <c r="T26" s="151">
        <v>0</v>
      </c>
      <c r="U26" s="151">
        <v>0</v>
      </c>
      <c r="AU26" s="165"/>
    </row>
    <row r="27" spans="1:47" customFormat="1" x14ac:dyDescent="0.25">
      <c r="A27" s="168" t="s">
        <v>5</v>
      </c>
      <c r="B27" s="153">
        <f>SUM(B11:B26)</f>
        <v>7031376.419999999</v>
      </c>
      <c r="C27" s="153">
        <f>SUM(C11:C26)</f>
        <v>5195895.3600000003</v>
      </c>
      <c r="D27" s="153">
        <f t="shared" ref="D27:F27" si="0">SUM(D11:D26)</f>
        <v>1835481.0600000005</v>
      </c>
      <c r="E27" s="153">
        <f t="shared" si="0"/>
        <v>7031376.419999999</v>
      </c>
      <c r="F27" s="153">
        <f t="shared" si="0"/>
        <v>0</v>
      </c>
      <c r="G27" s="153">
        <f t="shared" ref="G27" si="1">SUM(G11:G26)</f>
        <v>322449.42</v>
      </c>
      <c r="H27" s="153">
        <f t="shared" ref="H27" si="2">SUM(H11:H26)</f>
        <v>322449.42</v>
      </c>
      <c r="I27" s="153">
        <f t="shared" ref="I27" si="3">SUM(I11:I26)</f>
        <v>0</v>
      </c>
      <c r="J27" s="153">
        <f t="shared" ref="J27" si="4">SUM(J11:J26)</f>
        <v>322449.42</v>
      </c>
      <c r="K27" s="153">
        <f t="shared" ref="K27" si="5">SUM(K11:K26)</f>
        <v>0</v>
      </c>
      <c r="L27" s="153">
        <f t="shared" ref="L27" si="6">SUM(L11:L26)</f>
        <v>718100.95000000007</v>
      </c>
      <c r="M27" s="153">
        <f t="shared" ref="M27" si="7">SUM(M11:M26)</f>
        <v>460282.54000000021</v>
      </c>
      <c r="N27" s="153">
        <f t="shared" ref="N27" si="8">SUM(N11:N26)</f>
        <v>257818.41</v>
      </c>
      <c r="O27" s="153">
        <f t="shared" ref="O27" si="9">SUM(O11:O26)</f>
        <v>718100.95000000007</v>
      </c>
      <c r="P27" s="153">
        <f t="shared" ref="P27" si="10">SUM(P11:P26)</f>
        <v>0</v>
      </c>
      <c r="Q27" s="153">
        <f t="shared" ref="Q27" si="11">SUM(Q11:Q26)</f>
        <v>1471185</v>
      </c>
      <c r="R27" s="153">
        <f t="shared" ref="R27" si="12">SUM(R11:R26)</f>
        <v>1471185.0000000002</v>
      </c>
      <c r="S27" s="153">
        <f t="shared" ref="S27" si="13">SUM(S11:S26)</f>
        <v>0</v>
      </c>
      <c r="T27" s="153">
        <f t="shared" ref="T27" si="14">SUM(T11:T26)</f>
        <v>1471185</v>
      </c>
      <c r="U27" s="153">
        <f t="shared" ref="U27" si="15">SUM(U11:U26)</f>
        <v>0</v>
      </c>
      <c r="AU27" s="165"/>
    </row>
  </sheetData>
  <mergeCells count="17"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  <mergeCell ref="R8:T8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0" orientation="landscape" r:id="rId1"/>
  <headerFooter>
    <oddHeader>&amp;RANEXO 2.8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69</vt:i4>
      </vt:variant>
      <vt:variant>
        <vt:lpstr>Rangos con nombre</vt:lpstr>
      </vt:variant>
      <vt:variant>
        <vt:i4>19</vt:i4>
      </vt:variant>
    </vt:vector>
  </HeadingPairs>
  <TitlesOfParts>
    <vt:vector size="88" baseType="lpstr">
      <vt:lpstr>ANEXO 2</vt:lpstr>
      <vt:lpstr>ANEXO 2.1.</vt:lpstr>
      <vt:lpstr>ANEXO2.2 PART(N)</vt:lpstr>
      <vt:lpstr>ANEXO 2.3 PART ECON</vt:lpstr>
      <vt:lpstr>ANEXO 2.4 PART ADEFAS</vt:lpstr>
      <vt:lpstr>ANEXO 2.5 ISR NVO</vt:lpstr>
      <vt:lpstr>ANEXO 2.6 ISR ECO</vt:lpstr>
      <vt:lpstr>ANEXO 2.7 ADEPAR ECO</vt:lpstr>
      <vt:lpstr>ANEXO 2.8 INGGEST</vt:lpstr>
      <vt:lpstr>ANEXO 2.9 INGGEST ECO</vt:lpstr>
      <vt:lpstr>ANEXO 2.10 FORTASEG NVO</vt:lpstr>
      <vt:lpstr>ANEXO 2.11 FORTASEG REF.</vt:lpstr>
      <vt:lpstr>ANEXO 2.12 FORTASEG ECO</vt:lpstr>
      <vt:lpstr>ANEXO 2.13 INFRAEST ECO</vt:lpstr>
      <vt:lpstr>ANEXO 2.14 PROAGUA AAL</vt:lpstr>
      <vt:lpstr>ANEXO 2.15  PR AGUAS RESI NVO</vt:lpstr>
      <vt:lpstr>ANEXO 2.16  PROAGUA APAUR</vt:lpstr>
      <vt:lpstr>ANEXO 2.17  PROAGUA APAUR ECO</vt:lpstr>
      <vt:lpstr>ANEXO 2.18 CULTURA ECO</vt:lpstr>
      <vt:lpstr>ANEXO 2.19 DES REG</vt:lpstr>
      <vt:lpstr>ANEXO 2.20 HIDRO NVO</vt:lpstr>
      <vt:lpstr>ANEXO 2.21 HIDRO ECO</vt:lpstr>
      <vt:lpstr>ANEXO 2.22 FORTALECE</vt:lpstr>
      <vt:lpstr>ANEXO 2.23 FORTALECE ECO</vt:lpstr>
      <vt:lpstr>ANEXO 2.24 FIII NVO</vt:lpstr>
      <vt:lpstr>ANEXO 2.25 FIV NVO</vt:lpstr>
      <vt:lpstr>ANEXO 2.26 FIV ECON</vt:lpstr>
      <vt:lpstr>ANEXO 2.27 RETRANSF NVO</vt:lpstr>
      <vt:lpstr>ANEXO 2.28 RETRANSF ECON</vt:lpstr>
      <vt:lpstr>ANEXO 2.29 FFIN ECO</vt:lpstr>
      <vt:lpstr>ANEXO 2.30 FFIN 4</vt:lpstr>
      <vt:lpstr>ANEXO 2.31 FFRONT</vt:lpstr>
      <vt:lpstr>ANEXO 2.32 FISE</vt:lpstr>
      <vt:lpstr>ANEXO 2.33 FISE ECO</vt:lpstr>
      <vt:lpstr>ANEXO 2.5 PART</vt:lpstr>
      <vt:lpstr>ANEXO 2.5A PART ECO</vt:lpstr>
      <vt:lpstr>ANEXO 2.5B ISR </vt:lpstr>
      <vt:lpstr>ANEXO 2.5C ISR ECO</vt:lpstr>
      <vt:lpstr>ANEXO 2.5D ADEL. PART ECO</vt:lpstr>
      <vt:lpstr>ANEXO 2.5E INGESTION</vt:lpstr>
      <vt:lpstr>ANEXO 2.5F INGESTION ECO</vt:lpstr>
      <vt:lpstr>ANEXO 2.5G FORTASEG</vt:lpstr>
      <vt:lpstr>ANEXO 2.5H FORTASEG REF</vt:lpstr>
      <vt:lpstr>ANEXO 2.5I FORTASEG ECO</vt:lpstr>
      <vt:lpstr>ANEXO 2.5J PROG INFRAEST ECO</vt:lpstr>
      <vt:lpstr>ANEXO 2.5K PROAGUA AAL </vt:lpstr>
      <vt:lpstr>ANEXO 2.5L AGUAS RESID</vt:lpstr>
      <vt:lpstr>ANEXO 2.5M PROAGUA APAUR</vt:lpstr>
      <vt:lpstr>ANEXO 2.5N PROAGUA APAUR ECO</vt:lpstr>
      <vt:lpstr>ANEXO 2.5O CULTURA  ECON</vt:lpstr>
      <vt:lpstr>ANEXO 2.5P PDR</vt:lpstr>
      <vt:lpstr>ANEXO 2.5Q HIDROCAR</vt:lpstr>
      <vt:lpstr>ANEXO 2.5R HIDROCAR ECO</vt:lpstr>
      <vt:lpstr>ANEXO 2.5S FORTALECE</vt:lpstr>
      <vt:lpstr>ANEXO 2.5T FORTALECE ECO</vt:lpstr>
      <vt:lpstr>ANEXO 2.5U FORT. FINAN ECON</vt:lpstr>
      <vt:lpstr>ANEXO 2.5V FORT INV4 REF</vt:lpstr>
      <vt:lpstr>ANEXO 2.5W FRONTERAS</vt:lpstr>
      <vt:lpstr>ANEXO 2.5X FISE</vt:lpstr>
      <vt:lpstr>ANEXO 2.5Y FISE ECO</vt:lpstr>
      <vt:lpstr>ANEXO 2.5Z FONDOIII</vt:lpstr>
      <vt:lpstr>ANEXO 2.5AA FONDO IV</vt:lpstr>
      <vt:lpstr>ANEXO 2.5AB FONDO IV ECO</vt:lpstr>
      <vt:lpstr>ANEXO 2.5AC REC TRANS</vt:lpstr>
      <vt:lpstr>ANEXO 2.5AD REC TRANS ECO</vt:lpstr>
      <vt:lpstr>ANEXO 3</vt:lpstr>
      <vt:lpstr>ANEXO 4.10 ACCXCONTRATO</vt:lpstr>
      <vt:lpstr>ACCCONVENIDAS 4.B</vt:lpstr>
      <vt:lpstr>ANEXO 9 CUADRO DE FIRMAS</vt:lpstr>
      <vt:lpstr>'ACCCONVENIDAS 4.B'!Área_de_impresión</vt:lpstr>
      <vt:lpstr>'ANEXO 2'!Área_de_impresión</vt:lpstr>
      <vt:lpstr>'ANEXO 2.1.'!Área_de_impresión</vt:lpstr>
      <vt:lpstr>'ANEXO 2.5B ISR '!Área_de_impresión</vt:lpstr>
      <vt:lpstr>'ANEXO 2.5C ISR ECO'!Área_de_impresión</vt:lpstr>
      <vt:lpstr>'ANEXO 2.5E INGESTION'!Área_de_impresión</vt:lpstr>
      <vt:lpstr>'ANEXO 2.5F INGESTION ECO'!Área_de_impresión</vt:lpstr>
      <vt:lpstr>'ANEXO 2.5G FORTASEG'!Área_de_impresión</vt:lpstr>
      <vt:lpstr>'ANEXO 2.5H FORTASEG REF'!Área_de_impresión</vt:lpstr>
      <vt:lpstr>'ANEXO 2.5I FORTASEG ECO'!Área_de_impresión</vt:lpstr>
      <vt:lpstr>'ANEXO 3'!Área_de_impresión</vt:lpstr>
      <vt:lpstr>'ANEXO 4.10 ACCXCONTRATO'!Área_de_impresión</vt:lpstr>
      <vt:lpstr>'ANEXO 9 CUADRO DE FIRMAS'!Área_de_impresión</vt:lpstr>
      <vt:lpstr>'ACCCONVENIDAS 4.B'!Títulos_a_imprimir</vt:lpstr>
      <vt:lpstr>'ANEXO 2'!Títulos_a_imprimir</vt:lpstr>
      <vt:lpstr>'ANEXO 2.1.'!Títulos_a_imprimir</vt:lpstr>
      <vt:lpstr>'ANEXO 3'!Títulos_a_imprimir</vt:lpstr>
      <vt:lpstr>'ANEXO 4.10 ACCXCONTRATO'!Títulos_a_imprimir</vt:lpstr>
      <vt:lpstr>TRIM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tacitoa</dc:creator>
  <cp:lastModifiedBy>gerardo morales pancardo</cp:lastModifiedBy>
  <cp:lastPrinted>2018-02-06T03:34:44Z</cp:lastPrinted>
  <dcterms:created xsi:type="dcterms:W3CDTF">2012-04-10T22:17:31Z</dcterms:created>
  <dcterms:modified xsi:type="dcterms:W3CDTF">2018-02-06T04:51:33Z</dcterms:modified>
</cp:coreProperties>
</file>